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ables/table1.xml" ContentType="application/vnd.openxmlformats-officedocument.spreadsheetml.table+xml"/>
  <Override PartName="/xl/worksheets/sheet16.xml" ContentType="application/vnd.openxmlformats-officedocument.spreadsheetml.worksheet+xml"/>
  <Override PartName="/xl/tables/table2.xml" ContentType="application/vnd.openxmlformats-officedocument.spreadsheetml.table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699359cec4a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ea44d53ed8644604"/>
    <x:sheet xmlns:r="http://schemas.openxmlformats.org/officeDocument/2006/relationships" name="Dashboard" sheetId="2" r:id="R5abbf304a54540f7"/>
    <x:sheet xmlns:r="http://schemas.openxmlformats.org/officeDocument/2006/relationships" name="Portfolio Decision" sheetId="3" r:id="R78ffcbcbdd764b71"/>
    <x:sheet xmlns:r="http://schemas.openxmlformats.org/officeDocument/2006/relationships" name="Deal Model" sheetId="4" r:id="Rc212a91992344de3"/>
    <x:sheet xmlns:r="http://schemas.openxmlformats.org/officeDocument/2006/relationships" name="Wealth Position" sheetId="5" r:id="Rb31666ffac984ac1"/>
    <x:sheet xmlns:r="http://schemas.openxmlformats.org/officeDocument/2006/relationships" name="Capital" sheetId="6" r:id="Rbb512010209443ba"/>
    <x:sheet xmlns:r="http://schemas.openxmlformats.org/officeDocument/2006/relationships" name="Strategy" sheetId="7" r:id="Rf3603626971246a6"/>
    <x:sheet xmlns:r="http://schemas.openxmlformats.org/officeDocument/2006/relationships" name="Area Research" sheetId="8" r:id="R494253841ef6409c"/>
    <x:sheet xmlns:r="http://schemas.openxmlformats.org/officeDocument/2006/relationships" name="Offer and DD" sheetId="9" r:id="R3fa5f440bbe24406"/>
    <x:sheet xmlns:r="http://schemas.openxmlformats.org/officeDocument/2006/relationships" name="Operations" sheetId="10" r:id="R418ac2bbd618490d"/>
    <x:sheet xmlns:r="http://schemas.openxmlformats.org/officeDocument/2006/relationships" name="Evidence Index" sheetId="11" r:id="Re18408bc893e45c1"/>
    <x:sheet xmlns:r="http://schemas.openxmlformats.org/officeDocument/2006/relationships" name="Sources" sheetId="12" r:id="R523151472cab40b1"/>
    <x:sheet xmlns:r="http://schemas.openxmlformats.org/officeDocument/2006/relationships" name="ROE Review" sheetId="13" r:id="R43e26e3a02344b7d"/>
    <x:sheet xmlns:r="http://schemas.openxmlformats.org/officeDocument/2006/relationships" name="12-Month Plan" sheetId="14" r:id="Rd79cc1e1a2504f3c"/>
    <x:sheet xmlns:r="http://schemas.openxmlformats.org/officeDocument/2006/relationships" name="Lesson Actions" sheetId="15" r:id="R7fdc27228ba34dfe"/>
    <x:sheet xmlns:r="http://schemas.openxmlformats.org/officeDocument/2006/relationships" name="Portfolio Dashboard" sheetId="16" r:id="Rff574b4a1d2349ac"/>
    <x:sheet xmlns:r="http://schemas.openxmlformats.org/officeDocument/2006/relationships" name="Customer Definition" sheetId="17" r:id="R82ae0d3bae40448e"/>
    <x:sheet xmlns:r="http://schemas.openxmlformats.org/officeDocument/2006/relationships" name="Business-Model Comparison" sheetId="18" r:id="R75c7a08006694cc3"/>
    <x:sheet xmlns:r="http://schemas.openxmlformats.org/officeDocument/2006/relationships" name="90-Day Commitment" sheetId="19" r:id="R6b826417de3345bb"/>
    <x:sheet xmlns:r="http://schemas.openxmlformats.org/officeDocument/2006/relationships" name="Strategy Scorecard" sheetId="20" r:id="Rf3ca8848bb4d4903"/>
    <x:sheet xmlns:r="http://schemas.openxmlformats.org/officeDocument/2006/relationships" name="Readiness Gates" sheetId="21" r:id="R4e89ccc86e274081"/>
    <x:sheet xmlns:r="http://schemas.openxmlformats.org/officeDocument/2006/relationships" name="Official-Source Directory" sheetId="22" r:id="Rd34fd40c0f394c81"/>
    <x:sheet xmlns:r="http://schemas.openxmlformats.org/officeDocument/2006/relationships" name="Credit Readiness" sheetId="23" r:id="Ra08f29e109a7472d"/>
    <x:sheet xmlns:r="http://schemas.openxmlformats.org/officeDocument/2006/relationships" name="Ownership Decision" sheetId="24" r:id="Rd99afe71791844da"/>
    <x:sheet xmlns:r="http://schemas.openxmlformats.org/officeDocument/2006/relationships" name="Capital Stack" sheetId="25" r:id="R491f4a3cdf454bac"/>
    <x:sheet xmlns:r="http://schemas.openxmlformats.org/officeDocument/2006/relationships" name="Learner Profile" sheetId="26" r:id="R69dfc68d9e124f71"/>
    <x:sheet xmlns:r="http://schemas.openxmlformats.org/officeDocument/2006/relationships" name="First Decision Record" sheetId="27" r:id="R4845567e2afb4732"/>
  </x:sheets>
  <x:definedNames>
    <x:definedName name="_xlnm.Print_Titles" localSheetId="0">'Start Here'!$2:$3</x:definedName>
    <x:definedName name="_xlnm.Print_Area" localSheetId="0">'Start Here'!$B$2:$D$60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164" formatCode="£#,##0;[Red](£#,##0);-"/>
    <x:numFmt numFmtId="165" formatCode="dd-mmm-yyyy"/>
    <x:numFmt numFmtId="166" formatCode="£#,##0"/>
    <x:numFmt numFmtId="167" formatCode="0.0"/>
    <x:numFmt numFmtId="168" formatCode="0.0%"/>
    <x:numFmt numFmtId="169" formatCode="dd-mmm-yy"/>
    <x:numFmt numFmtId="170" formatCode="£#,##0;[Red]-£#,##0"/>
    <x:numFmt numFmtId="171" formatCode="dd mmm yyyy"/>
    <x:numFmt numFmtId="172" formatCode="#,##0;[Red](#,##0);–"/>
    <x:numFmt numFmtId="173" formatCode="£#,##0;[Red](£#,##0);–"/>
    <x:numFmt numFmtId="174" formatCode="&quot;£&quot;#,##0;(&quot;£&quot;#,##0);&quot;£&quot;0"/>
  </x:numFmts>
  <x:fonts count="45">
    <x:font>
      <x:sz val="11"/>
      <x:name val="Carlito"/>
    </x:font>
    <x:font>
      <x:sz val="10"/>
      <x:color rgb="FF172B3A"/>
      <x:name val="Arial"/>
    </x:font>
    <x:font>
      <x:b/>
      <x:sz val="16"/>
      <x:color rgb="FF071D32"/>
      <x:name val="Arial"/>
    </x:font>
    <x:font>
      <x:i/>
      <x:sz val="10"/>
      <x:color rgb="FF516575"/>
      <x:name val="Arial"/>
    </x:font>
    <x:font>
      <x:b/>
      <x:sz val="10"/>
      <x:color rgb="FFFFFFFF"/>
      <x:name val="Arial"/>
    </x:font>
    <x:font>
      <x:b/>
      <x:sz val="12"/>
      <x:color rgb="FF071D32"/>
      <x:name val="Arial"/>
    </x:font>
    <x:font>
      <x:sz val="10"/>
      <x:color rgb="FF13795B"/>
      <x:name val="Arial"/>
    </x:font>
    <x:font>
      <x:b/>
      <x:sz val="10"/>
      <x:color rgb="FF172B3A"/>
      <x:name val="Arial"/>
    </x:font>
    <x:font>
      <x:i/>
      <x:sz val="10"/>
      <x:color rgb="FF172B3A"/>
      <x:name val="Arial"/>
    </x:font>
    <x:font>
      <x:sz val="10"/>
      <x:color rgb="FF1261A0"/>
      <x:name val="Arial"/>
    </x:font>
    <x:font>
      <x:b/>
      <x:sz val="10"/>
      <x:color rgb="FF071D32"/>
      <x:name val="Arial"/>
    </x:font>
    <x:font>
      <x:b/>
      <x:sz val="15"/>
      <x:color rgb="FFF7F1E3"/>
      <x:name val="Arial"/>
    </x:font>
    <x:font>
      <x:i/>
      <x:sz val="10"/>
      <x:color rgb="FF34495E"/>
      <x:name val="Arial"/>
    </x:font>
    <x:font>
      <x:sz val="10"/>
      <x:color rgb="FF1F2933"/>
      <x:name val="Arial"/>
    </x:font>
    <x:font>
      <x:b/>
      <x:sz val="10"/>
      <x:color rgb="FF1F2933"/>
      <x:name val="Arial"/>
    </x:font>
    <x:font>
      <x:i/>
      <x:sz val="10"/>
      <x:color rgb="FF1F2933"/>
      <x:name val="Arial"/>
    </x:font>
    <x:font>
      <x:b/>
      <x:sz val="10"/>
      <x:color rgb="FF071E33"/>
      <x:name val="Arial"/>
    </x:font>
    <x:font>
      <x:sz val="10"/>
      <x:color rgb="FF0070C0"/>
      <x:name val="Arial"/>
    </x:font>
    <x:font>
      <x:b/>
      <x:sz val="14"/>
      <x:color rgb="FF172B3A"/>
      <x:name val="Arial"/>
    </x:font>
    <x:font>
      <x:i/>
      <x:sz val="10"/>
      <x:color rgb="FF5D6875"/>
      <x:name val="Arial"/>
    </x:font>
    <x:font>
      <x:b/>
      <x:sz val="9"/>
      <x:color rgb="FFFFFFFF"/>
      <x:name val="Arial"/>
    </x:font>
    <x:font>
      <x:sz val="9"/>
      <x:color rgb="FF172B3A"/>
      <x:name val="Arial"/>
    </x:font>
    <x:font>
      <x:sz val="10"/>
      <x:color rgb="FF17263B"/>
      <x:name val="Arial"/>
    </x:font>
    <x:font>
      <x:b/>
      <x:sz val="15"/>
      <x:color rgb="FF14243B"/>
      <x:name val="Arial"/>
    </x:font>
    <x:font>
      <x:i/>
      <x:sz val="10"/>
      <x:color rgb="FF17263B"/>
      <x:name val="Arial"/>
    </x:font>
    <x:font>
      <x:sz val="10"/>
      <x:color rgb="FF155A91"/>
      <x:name val="Arial"/>
    </x:font>
    <x:font>
      <x:sz val="10"/>
      <x:color rgb="FFFFFFFF"/>
      <x:name val="Arial"/>
    </x:font>
    <x:font>
      <x:b/>
      <x:sz val="10"/>
      <x:color rgb="FF17263B"/>
      <x:name val="Arial"/>
    </x:font>
    <x:font>
      <x:b/>
      <x:sz val="10"/>
      <x:color rgb="FF155A91"/>
      <x:name val="Arial"/>
    </x:font>
    <x:font>
      <x:b/>
      <x:sz val="14"/>
      <x:color rgb="FFFFFFFF"/>
      <x:name val="Arial"/>
    </x:font>
    <x:font>
      <x:b/>
      <x:sz val="14"/>
      <x:color rgb="FF071E33"/>
      <x:name val="Arial"/>
    </x:font>
    <x:font>
      <x:sz val="10"/>
      <x:color rgb="FF152B46"/>
      <x:name val="Aptos"/>
    </x:font>
    <x:font>
      <x:b/>
      <x:sz val="11"/>
      <x:color rgb="FFFFFFFF"/>
      <x:name val="Aptos"/>
    </x:font>
    <x:font>
      <x:b/>
      <x:sz val="10"/>
      <x:color rgb="FFFFFFFF"/>
      <x:name val="Aptos"/>
    </x:font>
    <x:font>
      <x:b/>
      <x:sz val="18"/>
      <x:color rgb="FFFFFFFF"/>
      <x:name val="Calibri"/>
    </x:font>
    <x:font>
      <x:b/>
      <x:sz val="12"/>
      <x:color rgb="FF14283F"/>
      <x:name val="Calibri"/>
    </x:font>
    <x:font>
      <x:b/>
      <x:sz val="11"/>
      <x:color rgb="FF14283F"/>
      <x:name val="Calibri"/>
    </x:font>
    <x:font>
      <x:sz val="11"/>
      <x:color rgb="FF14283F"/>
      <x:name val="Calibri"/>
    </x:font>
    <x:font>
      <x:b/>
      <x:sz val="12"/>
      <x:color rgb="FFFFFFFF"/>
      <x:name val="Calibri"/>
    </x:font>
    <x:font>
      <x:b/>
      <x:color rgb="FFFFFFFF"/>
      <x:name val="Calibri"/>
    </x:font>
    <x:font>
      <x:u val="single"/>
      <x:sz val="11"/>
      <x:color rgb="FF14283F"/>
      <x:name val="Calibri"/>
    </x:font>
    <x:font>
      <x:u val="single"/>
      <x:sz val="11"/>
      <x:color rgb="FF14283F"/>
      <x:name val="Carlito"/>
    </x:font>
    <x:font>
      <x:sz val="10"/>
      <x:color rgb="FF777777"/>
      <x:name val="Calibri"/>
    </x:font>
    <x:font>
      <x:u val="single"/>
      <x:sz val="10"/>
      <x:color rgb="FF14283F"/>
      <x:name val="Arial"/>
    </x:font>
    <x:font>
      <x:b/>
      <x:sz val="15"/>
      <x:color rgb="FFFFFFFF"/>
      <x:name val="Arial"/>
    </x:font>
  </x:fonts>
  <x:fills count="64">
    <x:fill>
      <x:patternFill patternType="none"/>
    </x:fill>
    <x:fill>
      <x:patternFill patternType="gray125"/>
    </x:fill>
    <x:fill>
      <x:patternFill patternType="solid">
        <x:fgColor rgb="FF102D49"/>
      </x:patternFill>
    </x:fill>
    <x:fill>
      <x:patternFill patternType="solid">
        <x:fgColor rgb="FFF7F4EC"/>
      </x:patternFill>
    </x:fill>
    <x:fill>
      <x:patternFill patternType="solid">
        <x:fgColor rgb="FF071D32"/>
      </x:patternFill>
    </x:fill>
    <x:fill>
      <x:patternFill patternType="solid">
        <x:fgColor rgb="FFFFFFFF"/>
      </x:patternFill>
    </x:fill>
    <x:fill>
      <x:patternFill patternType="solid">
        <x:fgColor rgb="FFFFF2CC"/>
      </x:patternFill>
    </x:fill>
    <x:fill>
      <x:patternFill patternType="solid">
        <x:fgColor rgb="FF071E33"/>
      </x:patternFill>
    </x:fill>
    <x:fill>
      <x:patternFill patternType="solid">
        <x:fgColor rgb="FFD6A84B"/>
      </x:patternFill>
    </x:fill>
    <x:fill>
      <x:patternFill patternType="solid">
        <x:fgColor rgb="FFFFF2CC"/>
      </x:patternFill>
    </x:fill>
    <x:fill>
      <x:patternFill patternType="solid">
        <x:fgColor rgb="FFD9E1E8"/>
      </x:patternFill>
    </x:fill>
    <x:fill>
      <x:patternFill patternType="solid">
        <x:fgColor rgb="FF071D32"/>
      </x:patternFill>
    </x:fill>
    <x:fill>
      <x:patternFill patternType="solid">
        <x:fgColor rgb="FF102D49"/>
      </x:patternFill>
    </x:fill>
    <x:fill>
      <x:patternFill patternType="solid">
        <x:fgColor rgb="FFFFF2CC"/>
      </x:patternFill>
    </x:fill>
    <x:fill>
      <x:patternFill patternType="solid">
        <x:fgColor rgb="FFF7F4EC"/>
      </x:patternFill>
    </x:fill>
    <x:fill>
      <x:patternFill patternType="solid">
        <x:fgColor rgb="FF071D32"/>
      </x:patternFill>
    </x:fill>
    <x:fill>
      <x:patternFill patternType="solid">
        <x:fgColor rgb="FF102D49"/>
      </x:patternFill>
    </x:fill>
    <x:fill>
      <x:patternFill patternType="solid">
        <x:fgColor rgb="FFFFF2CC"/>
      </x:patternFill>
    </x:fill>
    <x:fill>
      <x:patternFill patternType="solid">
        <x:fgColor rgb="FFF7F4EC"/>
      </x:patternFill>
    </x:fill>
    <x:fill>
      <x:patternFill patternType="solid">
        <x:fgColor rgb="FF102D49"/>
      </x:patternFill>
    </x:fill>
    <x:fill>
      <x:patternFill patternType="solid">
        <x:fgColor rgb="FF071D32"/>
      </x:patternFill>
    </x:fill>
    <x:fill>
      <x:patternFill patternType="solid">
        <x:fgColor rgb="FFFFF2CC"/>
      </x:patternFill>
    </x:fill>
    <x:fill>
      <x:patternFill patternType="solid">
        <x:fgColor rgb="FFFFF3D3"/>
      </x:patternFill>
    </x:fill>
    <x:fill>
      <x:patternFill patternType="solid">
        <x:fgColor rgb="FF14243B"/>
      </x:patternFill>
    </x:fill>
    <x:fill>
      <x:patternFill patternType="solid">
        <x:fgColor rgb="FF213A59"/>
      </x:patternFill>
    </x:fill>
    <x:fill>
      <x:patternFill patternType="solid">
        <x:fgColor rgb="FFFFF3D3"/>
      </x:patternFill>
    </x:fill>
    <x:fill>
      <x:patternFill patternType="solid">
        <x:fgColor rgb="FF14243B"/>
      </x:patternFill>
    </x:fill>
    <x:fill>
      <x:patternFill patternType="solid">
        <x:fgColor rgb="FF213A59"/>
      </x:patternFill>
    </x:fill>
    <x:fill>
      <x:patternFill patternType="solid">
        <x:fgColor rgb="FF071E33"/>
      </x:patternFill>
    </x:fill>
    <x:fill>
      <x:patternFill patternType="solid">
        <x:fgColor rgb="FFD1A846"/>
      </x:patternFill>
    </x:fill>
    <x:fill>
      <x:patternFill patternType="solid">
        <x:fgColor rgb="FFFFF5D7"/>
      </x:patternFill>
    </x:fill>
    <x:fill>
      <x:patternFill patternType="solid">
        <x:fgColor rgb="FFE8EDF3"/>
      </x:patternFill>
    </x:fill>
    <x:fill>
      <x:patternFill patternType="solid">
        <x:fgColor rgb="FF071E33"/>
      </x:patternFill>
    </x:fill>
    <x:fill>
      <x:patternFill patternType="solid">
        <x:fgColor rgb="FFD1A846"/>
      </x:patternFill>
    </x:fill>
    <x:fill>
      <x:patternFill patternType="solid">
        <x:fgColor rgb="FFFFF5D7"/>
      </x:patternFill>
    </x:fill>
    <x:fill>
      <x:patternFill patternType="solid">
        <x:fgColor rgb="FFE8EDF3"/>
      </x:patternFill>
    </x:fill>
    <x:fill>
      <x:patternFill patternType="solid">
        <x:fgColor rgb="FFFFF5D7"/>
      </x:patternFill>
    </x:fill>
    <x:fill>
      <x:patternFill patternType="solid">
        <x:fgColor rgb="FFD1A846"/>
      </x:patternFill>
    </x:fill>
    <x:fill>
      <x:patternFill patternType="solid">
        <x:fgColor rgb="FF071E33"/>
      </x:patternFill>
    </x:fill>
    <x:fill>
      <x:patternFill patternType="solid">
        <x:fgColor rgb="FFE8EDF3"/>
      </x:patternFill>
    </x:fill>
    <x:fill>
      <x:patternFill patternType="solid">
        <x:fgColor rgb="FFFFF5D7"/>
      </x:patternFill>
    </x:fill>
    <x:fill>
      <x:patternFill patternType="solid">
        <x:fgColor rgb="FFD1A846"/>
      </x:patternFill>
    </x:fill>
    <x:fill>
      <x:patternFill patternType="solid">
        <x:fgColor rgb="FF071E33"/>
      </x:patternFill>
    </x:fill>
    <x:fill>
      <x:patternFill patternType="solid">
        <x:fgColor rgb="FFE8EDF3"/>
      </x:patternFill>
    </x:fill>
    <x:fill>
      <x:patternFill patternType="solid">
        <x:fgColor rgb="FFFFF5D7"/>
      </x:patternFill>
    </x:fill>
    <x:fill>
      <x:patternFill patternType="solid">
        <x:fgColor rgb="FFD1A846"/>
      </x:patternFill>
    </x:fill>
    <x:fill>
      <x:patternFill patternType="solid">
        <x:fgColor rgb="FF071E33"/>
      </x:patternFill>
    </x:fill>
    <x:fill>
      <x:patternFill patternType="solid">
        <x:fgColor rgb="FFE8EDF3"/>
      </x:patternFill>
    </x:fill>
    <x:fill>
      <x:patternFill patternType="solid">
        <x:fgColor rgb="FFFFF5D7"/>
      </x:patternFill>
    </x:fill>
    <x:fill>
      <x:patternFill patternType="solid">
        <x:fgColor rgb="FFD1A846"/>
      </x:patternFill>
    </x:fill>
    <x:fill>
      <x:patternFill patternType="solid">
        <x:fgColor rgb="FF071E33"/>
      </x:patternFill>
    </x:fill>
    <x:fill>
      <x:patternFill patternType="solid">
        <x:fgColor rgb="FFE8EDF3"/>
      </x:patternFill>
    </x:fill>
    <x:fill>
      <x:patternFill patternType="solid">
        <x:fgColor rgb="FFD1A846"/>
      </x:patternFill>
    </x:fill>
    <x:fill>
      <x:patternFill patternType="solid">
        <x:fgColor rgb="FFFFF5D7"/>
      </x:patternFill>
    </x:fill>
    <x:fill>
      <x:patternFill patternType="solid">
        <x:fgColor rgb="FFE8EDF3"/>
      </x:patternFill>
    </x:fill>
    <x:fill>
      <x:patternFill patternType="solid">
        <x:fgColor rgb="FF071E33"/>
      </x:patternFill>
    </x:fill>
    <x:fill>
      <x:patternFill patternType="solid">
        <x:fgColor rgb="FF112844"/>
      </x:patternFill>
    </x:fill>
    <x:fill>
      <x:patternFill patternType="solid">
        <x:fgColor rgb="FFFFF0C2"/>
      </x:patternFill>
    </x:fill>
    <x:fill>
      <x:patternFill patternType="solid">
        <x:fgColor rgb="FFE8F1F7"/>
      </x:patternFill>
    </x:fill>
    <x:fill>
      <x:patternFill patternType="solid">
        <x:fgColor rgb="FFFFF9EC"/>
      </x:patternFill>
    </x:fill>
    <x:fill>
      <x:patternFill patternType="solid">
        <x:fgColor rgb="FFFFF1CD"/>
      </x:patternFill>
    </x:fill>
    <x:fill>
      <x:patternFill patternType="solid">
        <x:fgColor rgb="FF14283F"/>
      </x:patternFill>
    </x:fill>
    <x:fill>
      <x:patternFill patternType="solid">
        <x:fgColor rgb="FFFAF7F0"/>
      </x:patternFill>
    </x:fill>
    <x:fill>
      <x:patternFill patternType="solid">
        <x:fgColor rgb="FFEAF2F8"/>
      </x:patternFill>
    </x:fill>
  </x:fills>
  <x:borders count="41">
    <x:border/>
    <x:border>
      <x:bottom style="medium">
        <x:color rgb="FFE0AD36"/>
      </x:bottom>
    </x:border>
    <x:border>
      <x:right style="thin">
        <x:color rgb="FFFFFFFF"/>
      </x:right>
    </x:border>
    <x:border>
      <x:left style="thin">
        <x:color rgb="FFFFFFFF"/>
      </x:left>
    </x:border>
    <x:border>
      <x:left style="thin">
        <x:color rgb="FFE0AD36"/>
      </x:left>
      <x:top style="thin">
        <x:color rgb="FFE0AD36"/>
      </x:top>
      <x:bottom style="thin">
        <x:color rgb="FFE0AD36"/>
      </x:bottom>
    </x:border>
    <x:border>
      <x:right style="thin">
        <x:color rgb="FFE0AD36"/>
      </x:right>
      <x:top style="thin">
        <x:color rgb="FFE0AD36"/>
      </x:top>
      <x:bottom style="thin">
        <x:color rgb="FFE0AD36"/>
      </x:bottom>
    </x:border>
    <x:border>
      <x:left style="thin">
        <x:color rgb="FF071D32"/>
      </x:left>
      <x:top style="thin">
        <x:color rgb="FF071D32"/>
      </x:top>
      <x:bottom style="thin">
        <x:color rgb="FF071D32"/>
      </x:bottom>
    </x:border>
    <x:border>
      <x:top style="thin">
        <x:color rgb="FF071D32"/>
      </x:top>
      <x:bottom style="thin">
        <x:color rgb="FF071D32"/>
      </x:bottom>
    </x:border>
    <x:border>
      <x:right style="thin">
        <x:color rgb="FF071D32"/>
      </x:right>
      <x:top style="thin">
        <x:color rgb="FF071D32"/>
      </x:top>
      <x:bottom style="thin">
        <x:color rgb="FF071D32"/>
      </x:bottom>
    </x:border>
    <x:border>
      <x:left style="thin">
        <x:color rgb="FFFFFFFF"/>
      </x:left>
      <x:right style="thin">
        <x:color rgb="FFFFFFFF"/>
      </x:right>
    </x:border>
    <x:border>
      <x:bottom style="thin">
        <x:color rgb="FFD7E0E7"/>
      </x:bottom>
    </x:border>
    <x:border>
      <x:top style="thin">
        <x:color rgb="FFD7E0E7"/>
      </x:top>
      <x:bottom style="thin">
        <x:color rgb="FFD7E0E7"/>
      </x:bottom>
    </x:border>
    <x:border>
      <x:left style="thin">
        <x:color rgb="FFD6B656"/>
      </x:left>
      <x:right style="thin">
        <x:color rgb="FFD6B656"/>
      </x:right>
      <x:top style="thin">
        <x:color rgb="FFD6B656"/>
      </x:top>
    </x:border>
    <x:border>
      <x:left style="thin">
        <x:color rgb="FFD6B656"/>
      </x:left>
      <x:right style="thin">
        <x:color rgb="FFD6B656"/>
      </x:right>
    </x:border>
    <x:border>
      <x:left style="thin">
        <x:color rgb="FFD6B656"/>
      </x:left>
      <x:right style="thin">
        <x:color rgb="FFD6B656"/>
      </x:right>
      <x:bottom style="thin">
        <x:color rgb="FFD6B656"/>
      </x:bottom>
    </x:border>
    <x:border>
      <x:left style="medium">
        <x:color rgb="FFE0AD36"/>
      </x:left>
      <x:right style="medium">
        <x:color rgb="FFE0AD36"/>
      </x:right>
      <x:top style="medium">
        <x:color rgb="FFE0AD36"/>
      </x:top>
      <x:bottom style="medium">
        <x:color rgb="FFE0AD36"/>
      </x:bottom>
    </x:border>
    <x:border>
      <x:left style="thin">
        <x:color rgb="FFD6B656"/>
      </x:left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D6B656"/>
      </x:left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</x:border>
    <x:border>
      <x:right style="thin">
        <x:color rgb="FFD6B656"/>
      </x:right>
    </x:border>
    <x:border>
      <x:left style="thin">
        <x:color rgb="FFD6B656"/>
      </x:left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top style="thin">
        <x:color rgb="FFD6B656"/>
      </x:top>
    </x:border>
    <x:border>
      <x:bottom style="thin">
        <x:color rgb="FFD6B656"/>
      </x:bottom>
    </x:border>
    <x:border>
      <x:left style="thin">
        <x:color rgb="FFD6B656"/>
      </x:left>
      <x:top style="thin">
        <x:color rgb="FFD6B656"/>
      </x:top>
      <x:bottom style="thin">
        <x:color rgb="FFD6B656"/>
      </x:bottom>
    </x:border>
    <x:border>
      <x:top style="thin">
        <x:color rgb="FFD6B656"/>
      </x:top>
      <x:bottom style="thin">
        <x:color rgb="FFD6B656"/>
      </x:bottom>
    </x:border>
    <x:border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bottom style="thin">
        <x:color rgb="FFD7DCE2"/>
      </x:bottom>
    </x:border>
    <x:border>
      <x:top style="thin">
        <x:color rgb="FFD7DCE2"/>
      </x:top>
      <x:bottom style="thin">
        <x:color rgb="FFD7DCE2"/>
      </x:bottom>
    </x:border>
    <x:border>
      <x:top style="thin">
        <x:color rgb="FFD7DCE2"/>
      </x:top>
    </x:border>
    <x:border>
      <x:top style="thin">
        <x:color rgb="FFE0AD36"/>
      </x:top>
      <x:bottom style="thin">
        <x:color rgb="FFE0AD36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E0AD36"/>
      </x:left>
      <x:right style="thin">
        <x:color rgb="FFE0AD36"/>
      </x:right>
      <x:top style="thin">
        <x:color rgb="FFE0AD36"/>
      </x:top>
      <x:bottom style="thin">
        <x:color rgb="FFE0AD36"/>
      </x:bottom>
    </x:border>
    <x:border>
      <x:left style="thin">
        <x:color rgb="FF071D32"/>
      </x:left>
      <x:right style="thin">
        <x:color rgb="FF071D32"/>
      </x:right>
      <x:top style="thin">
        <x:color rgb="FF071D32"/>
      </x:top>
      <x:bottom style="thin">
        <x:color rgb="FF071D32"/>
      </x:bottom>
    </x:border>
    <x:border>
      <x:top style="thin">
        <x:color rgb="FF071D32"/>
      </x:top>
    </x:border>
    <x:border>
      <x:right style="thin">
        <x:color rgb="FF071D32"/>
      </x:right>
      <x:top style="thin">
        <x:color rgb="FF071D32"/>
      </x:top>
    </x:border>
    <x:border>
      <x:top style="thin">
        <x:color rgb="FFE0AD36"/>
      </x:top>
    </x:border>
    <x:border>
      <x:right style="thin">
        <x:color rgb="FFE0AD36"/>
      </x:right>
      <x:top style="thin">
        <x:color rgb="FFE0AD36"/>
      </x:top>
    </x:border>
    <x:border>
      <x:bottom style="thin">
        <x:color rgb="FFCDAA5C"/>
      </x:bottom>
    </x:border>
    <x:border>
      <x:bottom style="thin">
        <x:color rgb="FFD1A846"/>
      </x:bottom>
    </x:border>
  </x:borders>
  <x:cellStyleXfs count="1">
    <x:xf numFmtId="0" fontId="0" fillId="0" borderId="0"/>
  </x:cellStyleXfs>
  <x:cellXfs count="1108">
    <x:xf numFmtId="0" fontId="0" fillId="0" borderId="0" xfId="0"/>
    <x:xf numFmtId="0" fontId="1" fillId="0" borderId="0" xfId="0"/>
    <x:xf numFmtId="0" fontId="2" fillId="0" borderId="0" xfId="0"/>
    <x:xf numFmtId="0" fontId="0" fillId="0" borderId="1" xfId="0"/>
    <x:xf numFmtId="0" fontId="3" fillId="0" borderId="0" xfId="0"/>
    <x:xf numFmtId="0" fontId="0" fillId="2" borderId="0" xfId="0"/>
    <x:xf numFmtId="0" fontId="4" fillId="2" borderId="0" xfId="0"/>
    <x:xf numFmtId="0" fontId="4" fillId="2" borderId="0" xfId="0" applyAlignment="1">
      <x:alignment horizontal="center"/>
    </x:xf>
    <x:xf numFmtId="0" fontId="4" fillId="2" borderId="0" xfId="0" applyAlignment="1">
      <x:alignment horizontal="center" vertical="center"/>
    </x:xf>
    <x:xf numFmtId="0" fontId="4" fillId="2" borderId="0" xfId="0" applyAlignment="1">
      <x:alignment horizontal="center" vertical="center" wrapText="1"/>
    </x:xf>
    <x:xf numFmtId="0" fontId="4" fillId="2" borderId="2" xfId="0" applyAlignment="1">
      <x:alignment horizontal="center" vertical="center" wrapText="1"/>
    </x:xf>
    <x:xf numFmtId="0" fontId="4" fillId="2" borderId="3" xfId="0" applyAlignment="1">
      <x:alignment horizontal="center" vertical="center" wrapText="1"/>
    </x:xf>
    <x:xf numFmtId="0" fontId="0" fillId="3" borderId="0" xfId="0"/>
    <x:xf numFmtId="0" fontId="5" fillId="3" borderId="0" xfId="0"/>
    <x:xf numFmtId="0" fontId="5" fillId="3" borderId="4" xfId="0"/>
    <x:xf numFmtId="0" fontId="5" fillId="3" borderId="5" xfId="0"/>
    <x:xf numFmtId="164" fontId="5" fillId="3" borderId="5" xfId="0"/>
    <x:xf numFmtId="0" fontId="0" fillId="4" borderId="0" xfId="0"/>
    <x:xf numFmtId="0" fontId="4" fillId="4" borderId="0" xfId="0"/>
    <x:xf numFmtId="0" fontId="4" fillId="4" borderId="6" xfId="0"/>
    <x:xf numFmtId="0" fontId="4" fillId="4" borderId="7" xfId="0"/>
    <x:xf numFmtId="0" fontId="4" fillId="4" borderId="8" xfId="0"/>
    <x:xf numFmtId="0" fontId="4" fillId="2" borderId="9" xfId="0" applyAlignment="1">
      <x:alignment horizontal="center" vertical="center" wrapText="1"/>
    </x:xf>
    <x:xf numFmtId="0" fontId="0" fillId="5" borderId="0" xfId="0"/>
    <x:xf numFmtId="0" fontId="6" fillId="5" borderId="0" xfId="0"/>
    <x:xf numFmtId="0" fontId="0" fillId="0" borderId="10" xfId="0"/>
    <x:xf numFmtId="0" fontId="6" fillId="5" borderId="10" xfId="0"/>
    <x:xf numFmtId="0" fontId="0" fillId="0" borderId="11" xfId="0"/>
    <x:xf numFmtId="0" fontId="6" fillId="5" borderId="11" xfId="0"/>
    <x:xf numFmtId="0" fontId="0" fillId="0" borderId="0" xfId="0" applyAlignment="1">
      <x:alignment wrapText="1"/>
    </x:xf>
    <x:xf numFmtId="0" fontId="7" fillId="0" borderId="0" xfId="0"/>
    <x:xf numFmtId="0" fontId="1" fillId="0" borderId="1" xfId="0"/>
    <x:xf numFmtId="0" fontId="8" fillId="0" borderId="0" xfId="0"/>
    <x:xf numFmtId="0" fontId="7" fillId="2" borderId="2" xfId="0" applyAlignment="1">
      <x:alignment horizontal="center" vertical="center" wrapText="1"/>
    </x:xf>
    <x:xf numFmtId="0" fontId="7" fillId="2" borderId="3" xfId="0" applyAlignment="1">
      <x:alignment horizontal="center" vertical="center" wrapText="1"/>
    </x:xf>
    <x:xf numFmtId="0" fontId="7" fillId="3" borderId="4" xfId="0"/>
    <x:xf numFmtId="164" fontId="7" fillId="3" borderId="5" xfId="0"/>
    <x:xf numFmtId="0" fontId="7" fillId="3" borderId="5" xfId="0"/>
    <x:xf numFmtId="0" fontId="7" fillId="4" borderId="6" xfId="0"/>
    <x:xf numFmtId="0" fontId="7" fillId="4" borderId="7" xfId="0"/>
    <x:xf numFmtId="0" fontId="7" fillId="4" borderId="8" xfId="0"/>
    <x:xf numFmtId="0" fontId="7" fillId="2" borderId="9" xfId="0" applyAlignment="1">
      <x:alignment horizontal="center" vertical="center" wrapText="1"/>
    </x:xf>
    <x:xf numFmtId="0" fontId="1" fillId="0" borderId="10" xfId="0"/>
    <x:xf numFmtId="0" fontId="1" fillId="5" borderId="10" xfId="0"/>
    <x:xf numFmtId="0" fontId="1" fillId="0" borderId="11" xfId="0"/>
    <x:xf numFmtId="0" fontId="1" fillId="5" borderId="11" xfId="0"/>
    <x:xf numFmtId="0" fontId="1" fillId="0" borderId="0" xfId="0" applyAlignment="1">
      <x:alignment wrapText="1"/>
    </x:xf>
    <x:xf numFmtId="0" fontId="7" fillId="0" borderId="0" xfId="0" applyAlignment="1">
      <x:alignment vertical="center"/>
    </x:xf>
    <x:xf numFmtId="0" fontId="1" fillId="0" borderId="0" xfId="0" applyAlignment="1">
      <x:alignment vertical="center"/>
    </x:xf>
    <x:xf numFmtId="0" fontId="1" fillId="0" borderId="1" xfId="0" applyAlignment="1">
      <x:alignment vertical="center"/>
    </x:xf>
    <x:xf numFmtId="0" fontId="8" fillId="0" borderId="0" xfId="0" applyAlignment="1">
      <x:alignment vertical="center"/>
    </x:xf>
    <x:xf numFmtId="0" fontId="7" fillId="3" borderId="4" xfId="0" applyAlignment="1">
      <x:alignment vertical="center"/>
    </x:xf>
    <x:xf numFmtId="164" fontId="7" fillId="3" borderId="5" xfId="0" applyAlignment="1">
      <x:alignment vertical="center"/>
    </x:xf>
    <x:xf numFmtId="0" fontId="7" fillId="3" borderId="5" xfId="0" applyAlignment="1">
      <x:alignment vertical="center"/>
    </x:xf>
    <x:xf numFmtId="0" fontId="7" fillId="4" borderId="6" xfId="0" applyAlignment="1">
      <x:alignment vertical="center"/>
    </x:xf>
    <x:xf numFmtId="0" fontId="7" fillId="4" borderId="7" xfId="0" applyAlignment="1">
      <x:alignment vertical="center"/>
    </x:xf>
    <x:xf numFmtId="0" fontId="7" fillId="4" borderId="8" xfId="0" applyAlignment="1">
      <x:alignment vertical="center"/>
    </x:xf>
    <x:xf numFmtId="0" fontId="1" fillId="0" borderId="10" xfId="0" applyAlignment="1">
      <x:alignment vertical="center"/>
    </x:xf>
    <x:xf numFmtId="0" fontId="1" fillId="5" borderId="10" xfId="0" applyAlignment="1">
      <x:alignment vertical="center"/>
    </x:xf>
    <x:xf numFmtId="0" fontId="1" fillId="0" borderId="11" xfId="0" applyAlignment="1">
      <x:alignment vertical="center"/>
    </x:xf>
    <x:xf numFmtId="0" fontId="1" fillId="5" borderId="11" xfId="0" applyAlignment="1">
      <x:alignment vertical="center"/>
    </x:xf>
    <x:xf numFmtId="0" fontId="1" fillId="0" borderId="0" xfId="0" applyAlignment="1">
      <x:alignment vertical="center" wrapText="1"/>
    </x:xf>
    <x:xf numFmtId="0" fontId="0" fillId="6" borderId="0" xfId="0"/>
    <x:xf numFmtId="0" fontId="9" fillId="6" borderId="0" xfId="0"/>
    <x:xf numFmtId="0" fontId="9" fillId="6" borderId="12" xfId="0"/>
    <x:xf numFmtId="0" fontId="9" fillId="6" borderId="13" xfId="0"/>
    <x:xf numFmtId="0" fontId="9" fillId="6" borderId="14" xfId="0"/>
    <x:xf numFmtId="165" fontId="9" fillId="6" borderId="12" xfId="0"/>
    <x:xf numFmtId="166" fontId="9" fillId="6" borderId="13" xfId="0"/>
    <x:xf numFmtId="165" fontId="9" fillId="6" borderId="13" xfId="0"/>
    <x:xf numFmtId="164" fontId="9" fillId="6" borderId="12" xfId="0"/>
    <x:xf numFmtId="164" fontId="9" fillId="6" borderId="13" xfId="0"/>
    <x:xf numFmtId="0" fontId="1" fillId="5" borderId="0" xfId="0"/>
    <x:xf numFmtId="164" fontId="1" fillId="5" borderId="0" xfId="0"/>
    <x:xf numFmtId="0" fontId="10" fillId="0" borderId="0" xfId="0"/>
    <x:xf numFmtId="0" fontId="7" fillId="0" borderId="15" xfId="0"/>
    <x:xf numFmtId="165" fontId="1" fillId="6" borderId="12" xfId="0"/>
    <x:xf numFmtId="0" fontId="1" fillId="6" borderId="13" xfId="0"/>
    <x:xf numFmtId="166" fontId="1" fillId="6" borderId="13" xfId="0"/>
    <x:xf numFmtId="165" fontId="1" fillId="6" borderId="13" xfId="0"/>
    <x:xf numFmtId="0" fontId="1" fillId="6" borderId="14" xfId="0"/>
    <x:xf numFmtId="164" fontId="1" fillId="6" borderId="12" xfId="0"/>
    <x:xf numFmtId="164" fontId="1" fillId="6" borderId="13" xfId="0"/>
    <x:xf numFmtId="165" fontId="1" fillId="6" borderId="12" xfId="0" applyAlignment="1">
      <x:alignment vertical="center"/>
    </x:xf>
    <x:xf numFmtId="0" fontId="1" fillId="6" borderId="13" xfId="0" applyAlignment="1">
      <x:alignment vertical="center"/>
    </x:xf>
    <x:xf numFmtId="166" fontId="1" fillId="6" borderId="13" xfId="0" applyAlignment="1">
      <x:alignment vertical="center"/>
    </x:xf>
    <x:xf numFmtId="165" fontId="1" fillId="6" borderId="13" xfId="0" applyAlignment="1">
      <x:alignment vertical="center"/>
    </x:xf>
    <x:xf numFmtId="0" fontId="1" fillId="6" borderId="14" xfId="0" applyAlignment="1">
      <x:alignment vertical="center"/>
    </x:xf>
    <x:xf numFmtId="164" fontId="1" fillId="6" borderId="12" xfId="0" applyAlignment="1">
      <x:alignment vertical="center"/>
    </x:xf>
    <x:xf numFmtId="164" fontId="1" fillId="6" borderId="13" xfId="0" applyAlignment="1">
      <x:alignment vertical="center"/>
    </x:xf>
    <x:xf numFmtId="164" fontId="1" fillId="5" borderId="0" xfId="0" applyAlignment="1">
      <x:alignment vertical="center"/>
    </x:xf>
    <x:xf numFmtId="0" fontId="7" fillId="0" borderId="15" xfId="0" applyAlignment="1">
      <x:alignment vertical="center"/>
    </x:xf>
    <x:xf numFmtId="164" fontId="9" fillId="6" borderId="14" xfId="0"/>
    <x:xf numFmtId="0" fontId="9" fillId="6" borderId="16" xfId="0"/>
    <x:xf numFmtId="0" fontId="9" fillId="6" borderId="17" xfId="0"/>
    <x:xf numFmtId="0" fontId="9" fillId="6" borderId="18" xfId="0"/>
    <x:xf numFmtId="0" fontId="9" fillId="6" borderId="19" xfId="0"/>
    <x:xf numFmtId="0" fontId="9" fillId="6" borderId="20" xfId="0"/>
    <x:xf numFmtId="0" fontId="9" fillId="6" borderId="21" xfId="0"/>
    <x:xf numFmtId="0" fontId="9" fillId="6" borderId="22" xfId="0"/>
    <x:xf numFmtId="165" fontId="9" fillId="6" borderId="18" xfId="0"/>
    <x:xf numFmtId="165" fontId="9" fillId="6" borderId="20" xfId="0"/>
    <x:xf numFmtId="165" fontId="9" fillId="6" borderId="22" xfId="0"/>
    <x:xf numFmtId="164" fontId="1" fillId="6" borderId="14" xfId="0"/>
    <x:xf numFmtId="0" fontId="1" fillId="6" borderId="17" xfId="0"/>
    <x:xf numFmtId="165" fontId="1" fillId="6" borderId="18" xfId="0"/>
    <x:xf numFmtId="0" fontId="1" fillId="6" borderId="19" xfId="0"/>
    <x:xf numFmtId="165" fontId="1" fillId="6" borderId="20" xfId="0"/>
    <x:xf numFmtId="0" fontId="1" fillId="6" borderId="16" xfId="0"/>
    <x:xf numFmtId="0" fontId="1" fillId="6" borderId="21" xfId="0"/>
    <x:xf numFmtId="165" fontId="1" fillId="6" borderId="22" xfId="0"/>
    <x:xf numFmtId="0" fontId="1" fillId="3" borderId="0" xfId="0"/>
    <x:xf numFmtId="164" fontId="1" fillId="6" borderId="14" xfId="0" applyAlignment="1">
      <x:alignment vertical="center"/>
    </x:xf>
    <x:xf numFmtId="0" fontId="1" fillId="6" borderId="17" xfId="0" applyAlignment="1">
      <x:alignment vertical="center"/>
    </x:xf>
    <x:xf numFmtId="165" fontId="1" fillId="6" borderId="18" xfId="0" applyAlignment="1">
      <x:alignment vertical="center"/>
    </x:xf>
    <x:xf numFmtId="0" fontId="1" fillId="6" borderId="19" xfId="0" applyAlignment="1">
      <x:alignment vertical="center"/>
    </x:xf>
    <x:xf numFmtId="165" fontId="1" fillId="6" borderId="20" xfId="0" applyAlignment="1">
      <x:alignment vertical="center"/>
    </x:xf>
    <x:xf numFmtId="0" fontId="1" fillId="6" borderId="16" xfId="0" applyAlignment="1">
      <x:alignment vertical="center"/>
    </x:xf>
    <x:xf numFmtId="0" fontId="1" fillId="6" borderId="21" xfId="0" applyAlignment="1">
      <x:alignment vertical="center"/>
    </x:xf>
    <x:xf numFmtId="165" fontId="1" fillId="6" borderId="22" xfId="0" applyAlignment="1">
      <x:alignment vertical="center"/>
    </x:xf>
    <x:xf numFmtId="0" fontId="1" fillId="3" borderId="0" xfId="0" applyAlignment="1">
      <x:alignment vertical="center"/>
    </x:xf>
    <x:xf numFmtId="0" fontId="9" fillId="6" borderId="23" xfId="0"/>
    <x:xf numFmtId="0" fontId="9" fillId="6" borderId="24" xfId="0"/>
    <x:xf numFmtId="167" fontId="1" fillId="5" borderId="0" xfId="0"/>
    <x:xf numFmtId="0" fontId="1" fillId="6" borderId="23" xfId="0"/>
    <x:xf numFmtId="0" fontId="1" fillId="6" borderId="18" xfId="0"/>
    <x:xf numFmtId="0" fontId="1" fillId="6" borderId="12" xfId="0"/>
    <x:xf numFmtId="0" fontId="1" fillId="6" borderId="0" xfId="0"/>
    <x:xf numFmtId="0" fontId="1" fillId="6" borderId="20" xfId="0"/>
    <x:xf numFmtId="0" fontId="1" fillId="6" borderId="24" xfId="0"/>
    <x:xf numFmtId="0" fontId="1" fillId="6" borderId="22" xfId="0"/>
    <x:xf numFmtId="0" fontId="1" fillId="6" borderId="23" xfId="0" applyAlignment="1">
      <x:alignment vertical="center"/>
    </x:xf>
    <x:xf numFmtId="0" fontId="1" fillId="6" borderId="18" xfId="0" applyAlignment="1">
      <x:alignment vertical="center"/>
    </x:xf>
    <x:xf numFmtId="167" fontId="1" fillId="5" borderId="0" xfId="0" applyAlignment="1">
      <x:alignment vertical="center"/>
    </x:xf>
    <x:xf numFmtId="0" fontId="1" fillId="6" borderId="12" xfId="0" applyAlignment="1">
      <x:alignment vertical="center"/>
    </x:xf>
    <x:xf numFmtId="0" fontId="1" fillId="6" borderId="0" xfId="0" applyAlignment="1">
      <x:alignment vertical="center"/>
    </x:xf>
    <x:xf numFmtId="0" fontId="1" fillId="6" borderId="20" xfId="0" applyAlignment="1">
      <x:alignment vertical="center"/>
    </x:xf>
    <x:xf numFmtId="0" fontId="1" fillId="6" borderId="24" xfId="0" applyAlignment="1">
      <x:alignment vertical="center"/>
    </x:xf>
    <x:xf numFmtId="0" fontId="1" fillId="6" borderId="22" xfId="0" applyAlignment="1">
      <x:alignment vertical="center"/>
    </x:xf>
    <x:xf numFmtId="0" fontId="1" fillId="5" borderId="0" xfId="0" applyAlignment="1">
      <x:alignment vertical="center"/>
    </x:xf>
    <x:xf numFmtId="165" fontId="9" fillId="6" borderId="23" xfId="0"/>
    <x:xf numFmtId="165" fontId="9" fillId="6" borderId="0" xfId="0"/>
    <x:xf numFmtId="165" fontId="9" fillId="6" borderId="24" xfId="0"/>
    <x:xf numFmtId="166" fontId="9" fillId="6" borderId="23" xfId="0"/>
    <x:xf numFmtId="166" fontId="9" fillId="6" borderId="0" xfId="0"/>
    <x:xf numFmtId="166" fontId="9" fillId="6" borderId="24" xfId="0"/>
    <x:xf numFmtId="1" fontId="9" fillId="6" borderId="23" xfId="0"/>
    <x:xf numFmtId="1" fontId="9" fillId="6" borderId="0" xfId="0"/>
    <x:xf numFmtId="1" fontId="9" fillId="6" borderId="24" xfId="0"/>
    <x:xf numFmtId="167" fontId="9" fillId="6" borderId="23" xfId="0"/>
    <x:xf numFmtId="167" fontId="9" fillId="6" borderId="0" xfId="0"/>
    <x:xf numFmtId="167" fontId="9" fillId="6" borderId="24" xfId="0"/>
    <x:xf numFmtId="0" fontId="9" fillId="6" borderId="25" xfId="0"/>
    <x:xf numFmtId="0" fontId="9" fillId="6" borderId="26" xfId="0"/>
    <x:xf numFmtId="0" fontId="9" fillId="6" borderId="27" xfId="0"/>
    <x:xf numFmtId="165" fontId="9" fillId="6" borderId="26" xfId="0"/>
    <x:xf numFmtId="165" fontId="1" fillId="6" borderId="23" xfId="0"/>
    <x:xf numFmtId="166" fontId="1" fillId="6" borderId="23" xfId="0"/>
    <x:xf numFmtId="1" fontId="1" fillId="6" borderId="23" xfId="0"/>
    <x:xf numFmtId="167" fontId="1" fillId="6" borderId="23" xfId="0"/>
    <x:xf numFmtId="165" fontId="1" fillId="6" borderId="0" xfId="0"/>
    <x:xf numFmtId="166" fontId="1" fillId="6" borderId="0" xfId="0"/>
    <x:xf numFmtId="1" fontId="1" fillId="6" borderId="0" xfId="0"/>
    <x:xf numFmtId="167" fontId="1" fillId="6" borderId="0" xfId="0"/>
    <x:xf numFmtId="165" fontId="1" fillId="6" borderId="24" xfId="0"/>
    <x:xf numFmtId="166" fontId="1" fillId="6" borderId="24" xfId="0"/>
    <x:xf numFmtId="1" fontId="1" fillId="6" borderId="24" xfId="0"/>
    <x:xf numFmtId="167" fontId="1" fillId="6" borderId="24" xfId="0"/>
    <x:xf numFmtId="0" fontId="1" fillId="6" borderId="25" xfId="0"/>
    <x:xf numFmtId="0" fontId="1" fillId="6" borderId="26" xfId="0"/>
    <x:xf numFmtId="165" fontId="1" fillId="6" borderId="26" xfId="0"/>
    <x:xf numFmtId="0" fontId="1" fillId="6" borderId="27" xfId="0"/>
    <x:xf numFmtId="165" fontId="1" fillId="6" borderId="23" xfId="0" applyAlignment="1">
      <x:alignment vertical="center"/>
    </x:xf>
    <x:xf numFmtId="166" fontId="1" fillId="6" borderId="23" xfId="0" applyAlignment="1">
      <x:alignment vertical="center"/>
    </x:xf>
    <x:xf numFmtId="1" fontId="1" fillId="6" borderId="23" xfId="0" applyAlignment="1">
      <x:alignment vertical="center"/>
    </x:xf>
    <x:xf numFmtId="167" fontId="1" fillId="6" borderId="23" xfId="0" applyAlignment="1">
      <x:alignment vertical="center"/>
    </x:xf>
    <x:xf numFmtId="165" fontId="1" fillId="6" borderId="0" xfId="0" applyAlignment="1">
      <x:alignment vertical="center"/>
    </x:xf>
    <x:xf numFmtId="166" fontId="1" fillId="6" borderId="0" xfId="0" applyAlignment="1">
      <x:alignment vertical="center"/>
    </x:xf>
    <x:xf numFmtId="1" fontId="1" fillId="6" borderId="0" xfId="0" applyAlignment="1">
      <x:alignment vertical="center"/>
    </x:xf>
    <x:xf numFmtId="167" fontId="1" fillId="6" borderId="0" xfId="0" applyAlignment="1">
      <x:alignment vertical="center"/>
    </x:xf>
    <x:xf numFmtId="165" fontId="1" fillId="6" borderId="24" xfId="0" applyAlignment="1">
      <x:alignment vertical="center"/>
    </x:xf>
    <x:xf numFmtId="166" fontId="1" fillId="6" borderId="24" xfId="0" applyAlignment="1">
      <x:alignment vertical="center"/>
    </x:xf>
    <x:xf numFmtId="1" fontId="1" fillId="6" borderId="24" xfId="0" applyAlignment="1">
      <x:alignment vertical="center"/>
    </x:xf>
    <x:xf numFmtId="167" fontId="1" fillId="6" borderId="24" xfId="0" applyAlignment="1">
      <x:alignment vertical="center"/>
    </x:xf>
    <x:xf numFmtId="0" fontId="1" fillId="6" borderId="25" xfId="0" applyAlignment="1">
      <x:alignment vertical="center"/>
    </x:xf>
    <x:xf numFmtId="0" fontId="1" fillId="6" borderId="26" xfId="0" applyAlignment="1">
      <x:alignment vertical="center"/>
    </x:xf>
    <x:xf numFmtId="165" fontId="1" fillId="6" borderId="26" xfId="0" applyAlignment="1">
      <x:alignment vertical="center"/>
    </x:xf>
    <x:xf numFmtId="0" fontId="1" fillId="6" borderId="27" xfId="0" applyAlignment="1">
      <x:alignment vertical="center"/>
    </x:xf>
    <x:xf numFmtId="166" fontId="9" fillId="6" borderId="17" xfId="0"/>
    <x:xf numFmtId="166" fontId="9" fillId="6" borderId="18" xfId="0"/>
    <x:xf numFmtId="166" fontId="9" fillId="6" borderId="19" xfId="0"/>
    <x:xf numFmtId="166" fontId="9" fillId="6" borderId="20" xfId="0"/>
    <x:xf numFmtId="10" fontId="9" fillId="6" borderId="19" xfId="0"/>
    <x:xf numFmtId="10" fontId="9" fillId="6" borderId="0" xfId="0"/>
    <x:xf numFmtId="10" fontId="9" fillId="6" borderId="20" xfId="0"/>
    <x:xf numFmtId="168" fontId="9" fillId="6" borderId="19" xfId="0"/>
    <x:xf numFmtId="168" fontId="9" fillId="6" borderId="0" xfId="0"/>
    <x:xf numFmtId="168" fontId="9" fillId="6" borderId="20" xfId="0"/>
    <x:xf numFmtId="166" fontId="9" fillId="6" borderId="21" xfId="0"/>
    <x:xf numFmtId="166" fontId="9" fillId="6" borderId="22" xfId="0"/>
    <x:xf numFmtId="168" fontId="1" fillId="5" borderId="0" xfId="0"/>
    <x:xf numFmtId="166" fontId="1" fillId="6" borderId="17" xfId="0"/>
    <x:xf numFmtId="166" fontId="1" fillId="6" borderId="18" xfId="0"/>
    <x:xf numFmtId="166" fontId="1" fillId="6" borderId="19" xfId="0"/>
    <x:xf numFmtId="166" fontId="1" fillId="6" borderId="20" xfId="0"/>
    <x:xf numFmtId="10" fontId="1" fillId="6" borderId="19" xfId="0"/>
    <x:xf numFmtId="10" fontId="1" fillId="6" borderId="0" xfId="0"/>
    <x:xf numFmtId="10" fontId="1" fillId="6" borderId="20" xfId="0"/>
    <x:xf numFmtId="168" fontId="1" fillId="6" borderId="19" xfId="0"/>
    <x:xf numFmtId="168" fontId="1" fillId="6" borderId="0" xfId="0"/>
    <x:xf numFmtId="168" fontId="1" fillId="6" borderId="20" xfId="0"/>
    <x:xf numFmtId="166" fontId="1" fillId="6" borderId="21" xfId="0"/>
    <x:xf numFmtId="166" fontId="1" fillId="6" borderId="22" xfId="0"/>
    <x:xf numFmtId="166" fontId="1" fillId="6" borderId="17" xfId="0" applyAlignment="1">
      <x:alignment vertical="center"/>
    </x:xf>
    <x:xf numFmtId="166" fontId="1" fillId="6" borderId="18" xfId="0" applyAlignment="1">
      <x:alignment vertical="center"/>
    </x:xf>
    <x:xf numFmtId="166" fontId="1" fillId="6" borderId="19" xfId="0" applyAlignment="1">
      <x:alignment vertical="center"/>
    </x:xf>
    <x:xf numFmtId="166" fontId="1" fillId="6" borderId="20" xfId="0" applyAlignment="1">
      <x:alignment vertical="center"/>
    </x:xf>
    <x:xf numFmtId="10" fontId="1" fillId="6" borderId="19" xfId="0" applyAlignment="1">
      <x:alignment vertical="center"/>
    </x:xf>
    <x:xf numFmtId="10" fontId="1" fillId="6" borderId="0" xfId="0" applyAlignment="1">
      <x:alignment vertical="center"/>
    </x:xf>
    <x:xf numFmtId="10" fontId="1" fillId="6" borderId="20" xfId="0" applyAlignment="1">
      <x:alignment vertical="center"/>
    </x:xf>
    <x:xf numFmtId="168" fontId="1" fillId="6" borderId="19" xfId="0" applyAlignment="1">
      <x:alignment vertical="center"/>
    </x:xf>
    <x:xf numFmtId="168" fontId="1" fillId="6" borderId="0" xfId="0" applyAlignment="1">
      <x:alignment vertical="center"/>
    </x:xf>
    <x:xf numFmtId="168" fontId="1" fillId="6" borderId="20" xfId="0" applyAlignment="1">
      <x:alignment vertical="center"/>
    </x:xf>
    <x:xf numFmtId="166" fontId="1" fillId="6" borderId="21" xfId="0" applyAlignment="1">
      <x:alignment vertical="center"/>
    </x:xf>
    <x:xf numFmtId="166" fontId="1" fillId="6" borderId="22" xfId="0" applyAlignment="1">
      <x:alignment vertical="center"/>
    </x:xf>
    <x:xf numFmtId="168" fontId="1" fillId="5" borderId="0" xfId="0" applyAlignment="1">
      <x:alignment vertical="center"/>
    </x:xf>
    <x:xf numFmtId="165" fontId="9" fillId="6" borderId="14" xfId="0"/>
    <x:xf numFmtId="165" fontId="1" fillId="6" borderId="14" xfId="0"/>
    <x:xf numFmtId="165" fontId="1" fillId="6" borderId="14" xfId="0" applyAlignment="1">
      <x:alignment vertical="center"/>
    </x:xf>
    <x:xf numFmtId="166" fontId="9" fillId="6" borderId="14" xfId="0"/>
    <x:xf numFmtId="164" fontId="9" fillId="6" borderId="17" xfId="0"/>
    <x:xf numFmtId="164" fontId="9" fillId="6" borderId="23" xfId="0"/>
    <x:xf numFmtId="164" fontId="9" fillId="6" borderId="18" xfId="0"/>
    <x:xf numFmtId="164" fontId="9" fillId="6" borderId="19" xfId="0"/>
    <x:xf numFmtId="164" fontId="9" fillId="6" borderId="0" xfId="0"/>
    <x:xf numFmtId="164" fontId="9" fillId="6" borderId="20" xfId="0"/>
    <x:xf numFmtId="167" fontId="9" fillId="6" borderId="19" xfId="0"/>
    <x:xf numFmtId="167" fontId="9" fillId="6" borderId="20" xfId="0"/>
    <x:xf numFmtId="166" fontId="1" fillId="6" borderId="14" xfId="0"/>
    <x:xf numFmtId="164" fontId="1" fillId="6" borderId="17" xfId="0"/>
    <x:xf numFmtId="164" fontId="1" fillId="6" borderId="23" xfId="0"/>
    <x:xf numFmtId="164" fontId="1" fillId="6" borderId="18" xfId="0"/>
    <x:xf numFmtId="164" fontId="1" fillId="6" borderId="19" xfId="0"/>
    <x:xf numFmtId="164" fontId="1" fillId="6" borderId="0" xfId="0"/>
    <x:xf numFmtId="164" fontId="1" fillId="6" borderId="20" xfId="0"/>
    <x:xf numFmtId="167" fontId="1" fillId="6" borderId="19" xfId="0"/>
    <x:xf numFmtId="167" fontId="1" fillId="6" borderId="20" xfId="0"/>
    <x:xf numFmtId="166" fontId="1" fillId="6" borderId="14" xfId="0" applyAlignment="1">
      <x:alignment vertical="center"/>
    </x:xf>
    <x:xf numFmtId="164" fontId="1" fillId="6" borderId="17" xfId="0" applyAlignment="1">
      <x:alignment vertical="center"/>
    </x:xf>
    <x:xf numFmtId="164" fontId="1" fillId="6" borderId="23" xfId="0" applyAlignment="1">
      <x:alignment vertical="center"/>
    </x:xf>
    <x:xf numFmtId="164" fontId="1" fillId="6" borderId="18" xfId="0" applyAlignment="1">
      <x:alignment vertical="center"/>
    </x:xf>
    <x:xf numFmtId="164" fontId="1" fillId="6" borderId="19" xfId="0" applyAlignment="1">
      <x:alignment vertical="center"/>
    </x:xf>
    <x:xf numFmtId="164" fontId="1" fillId="6" borderId="0" xfId="0" applyAlignment="1">
      <x:alignment vertical="center"/>
    </x:xf>
    <x:xf numFmtId="164" fontId="1" fillId="6" borderId="20" xfId="0" applyAlignment="1">
      <x:alignment vertical="center"/>
    </x:xf>
    <x:xf numFmtId="167" fontId="1" fillId="6" borderId="19" xfId="0" applyAlignment="1">
      <x:alignment vertical="center"/>
    </x:xf>
    <x:xf numFmtId="167" fontId="1" fillId="6" borderId="20" xfId="0" applyAlignment="1">
      <x:alignment vertical="center"/>
    </x:xf>
    <x:xf numFmtId="165" fontId="0" fillId="0" borderId="0" xfId="0"/>
    <x:xf numFmtId="165" fontId="0" fillId="0" borderId="0" xfId="0" applyAlignment="1">
      <x:alignment wrapText="1"/>
    </x:xf>
    <x:xf numFmtId="165" fontId="1" fillId="0" borderId="0" xfId="0" applyAlignment="1">
      <x:alignment wrapText="1"/>
    </x:xf>
    <x:xf numFmtId="165" fontId="1" fillId="0" borderId="0" xfId="0" applyAlignment="1">
      <x:alignment vertical="center" wrapText="1"/>
    </x:xf>
    <x:xf numFmtId="0" fontId="0" fillId="0" borderId="0" xfId="0" applyAlignment="1">
      <x:alignment vertical="center"/>
    </x:xf>
    <x:xf numFmtId="0" fontId="7" fillId="0" borderId="0" xfId="0" applyAlignment="1">
      <x:alignment vertical="center"/>
    </x:xf>
    <x:xf numFmtId="0" fontId="1" fillId="0" borderId="0" xfId="0" applyAlignment="1">
      <x:alignment vertical="center"/>
    </x:xf>
    <x:xf numFmtId="0" fontId="1" fillId="0" borderId="1" xfId="0" applyAlignment="1">
      <x:alignment vertical="center"/>
    </x:xf>
    <x:xf numFmtId="0" fontId="8" fillId="0" borderId="0" xfId="0" applyAlignment="1">
      <x:alignment vertical="center"/>
    </x:xf>
    <x:xf numFmtId="0" fontId="7" fillId="2" borderId="2" xfId="0" applyAlignment="1">
      <x:alignment horizontal="center" vertical="center"/>
    </x:xf>
    <x:xf numFmtId="0" fontId="7" fillId="2" borderId="3" xfId="0" applyAlignment="1">
      <x:alignment horizontal="center" vertical="center"/>
    </x:xf>
    <x:xf numFmtId="0" fontId="7" fillId="3" borderId="4" xfId="0" applyAlignment="1">
      <x:alignment vertical="center"/>
    </x:xf>
    <x:xf numFmtId="164" fontId="7" fillId="3" borderId="5" xfId="0" applyAlignment="1">
      <x:alignment vertical="center"/>
    </x:xf>
    <x:xf numFmtId="0" fontId="7" fillId="3" borderId="5" xfId="0" applyAlignment="1">
      <x:alignment vertical="center"/>
    </x:xf>
    <x:xf numFmtId="0" fontId="7" fillId="4" borderId="6" xfId="0" applyAlignment="1">
      <x:alignment vertical="center"/>
    </x:xf>
    <x:xf numFmtId="0" fontId="7" fillId="4" borderId="7" xfId="0" applyAlignment="1">
      <x:alignment vertical="center"/>
    </x:xf>
    <x:xf numFmtId="0" fontId="7" fillId="4" borderId="8" xfId="0" applyAlignment="1">
      <x:alignment vertical="center"/>
    </x:xf>
    <x:xf numFmtId="0" fontId="7" fillId="2" borderId="9" xfId="0" applyAlignment="1">
      <x:alignment horizontal="center" vertical="center"/>
    </x:xf>
    <x:xf numFmtId="0" fontId="1" fillId="0" borderId="10" xfId="0" applyAlignment="1">
      <x:alignment vertical="center"/>
    </x:xf>
    <x:xf numFmtId="0" fontId="1" fillId="5" borderId="10" xfId="0" applyAlignment="1">
      <x:alignment vertical="center"/>
    </x:xf>
    <x:xf numFmtId="0" fontId="1" fillId="0" borderId="11" xfId="0" applyAlignment="1">
      <x:alignment vertical="center"/>
    </x:xf>
    <x:xf numFmtId="0" fontId="1" fillId="5" borderId="11" xfId="0" applyAlignment="1">
      <x:alignment vertical="center"/>
    </x:xf>
    <x:xf numFmtId="0" fontId="0" fillId="0" borderId="0" xfId="0" applyAlignment="1">
      <x:alignment vertical="center"/>
    </x:xf>
    <x:xf numFmtId="165" fontId="1" fillId="6" borderId="12" xfId="0" applyAlignment="1">
      <x:alignment vertical="center"/>
    </x:xf>
    <x:xf numFmtId="0" fontId="1" fillId="6" borderId="13" xfId="0" applyAlignment="1">
      <x:alignment vertical="center"/>
    </x:xf>
    <x:xf numFmtId="166" fontId="1" fillId="6" borderId="13" xfId="0" applyAlignment="1">
      <x:alignment vertical="center"/>
    </x:xf>
    <x:xf numFmtId="166" fontId="1" fillId="6" borderId="14" xfId="0" applyAlignment="1">
      <x:alignment vertical="center"/>
    </x:xf>
    <x:xf numFmtId="164" fontId="1" fillId="6" borderId="17" xfId="0" applyAlignment="1">
      <x:alignment vertical="center"/>
    </x:xf>
    <x:xf numFmtId="164" fontId="1" fillId="6" borderId="23" xfId="0" applyAlignment="1">
      <x:alignment vertical="center"/>
    </x:xf>
    <x:xf numFmtId="164" fontId="1" fillId="6" borderId="18" xfId="0" applyAlignment="1">
      <x:alignment vertical="center"/>
    </x:xf>
    <x:xf numFmtId="164" fontId="1" fillId="6" borderId="19" xfId="0" applyAlignment="1">
      <x:alignment vertical="center"/>
    </x:xf>
    <x:xf numFmtId="164" fontId="1" fillId="6" borderId="0" xfId="0" applyAlignment="1">
      <x:alignment vertical="center"/>
    </x:xf>
    <x:xf numFmtId="164" fontId="1" fillId="6" borderId="20" xfId="0" applyAlignment="1">
      <x:alignment vertical="center"/>
    </x:xf>
    <x:xf numFmtId="167" fontId="1" fillId="6" borderId="19" xfId="0" applyAlignment="1">
      <x:alignment vertical="center"/>
    </x:xf>
    <x:xf numFmtId="167" fontId="1" fillId="6" borderId="0" xfId="0" applyAlignment="1">
      <x:alignment vertical="center"/>
    </x:xf>
    <x:xf numFmtId="167" fontId="1" fillId="6" borderId="20" xfId="0" applyAlignment="1">
      <x:alignment vertical="center"/>
    </x:xf>
    <x:xf numFmtId="0" fontId="1" fillId="6" borderId="19" xfId="0" applyAlignment="1">
      <x:alignment vertical="center"/>
    </x:xf>
    <x:xf numFmtId="0" fontId="1" fillId="6" borderId="0" xfId="0" applyAlignment="1">
      <x:alignment vertical="center"/>
    </x:xf>
    <x:xf numFmtId="0" fontId="1" fillId="6" borderId="20" xfId="0" applyAlignment="1">
      <x:alignment vertical="center"/>
    </x:xf>
    <x:xf numFmtId="0" fontId="1" fillId="6" borderId="21" xfId="0" applyAlignment="1">
      <x:alignment vertical="center"/>
    </x:xf>
    <x:xf numFmtId="0" fontId="1" fillId="6" borderId="24" xfId="0" applyAlignment="1">
      <x:alignment vertical="center"/>
    </x:xf>
    <x:xf numFmtId="0" fontId="1" fillId="6" borderId="22" xfId="0" applyAlignment="1">
      <x:alignment vertical="center"/>
    </x:xf>
    <x:xf numFmtId="0" fontId="1" fillId="6" borderId="12" xfId="0" applyAlignment="1">
      <x:alignment vertical="center"/>
    </x:xf>
    <x:xf numFmtId="0" fontId="1" fillId="6" borderId="14" xfId="0" applyAlignment="1">
      <x:alignment vertical="center"/>
    </x:xf>
    <x:xf numFmtId="0" fontId="7" fillId="0" borderId="15" xfId="0" applyAlignment="1">
      <x:alignment vertical="center"/>
    </x:xf>
    <x:xf numFmtId="166" fontId="1" fillId="6" borderId="17" xfId="0" applyAlignment="1">
      <x:alignment vertical="center"/>
    </x:xf>
    <x:xf numFmtId="166" fontId="1" fillId="6" borderId="23" xfId="0" applyAlignment="1">
      <x:alignment vertical="center"/>
    </x:xf>
    <x:xf numFmtId="166" fontId="1" fillId="6" borderId="18" xfId="0" applyAlignment="1">
      <x:alignment vertical="center"/>
    </x:xf>
    <x:xf numFmtId="0" fontId="1" fillId="6" borderId="17" xfId="0" applyAlignment="1">
      <x:alignment vertical="center"/>
    </x:xf>
    <x:xf numFmtId="0" fontId="1" fillId="6" borderId="18" xfId="0" applyAlignment="1">
      <x:alignment vertical="center"/>
    </x:xf>
    <x:xf numFmtId="166" fontId="1" fillId="6" borderId="19" xfId="0" applyAlignment="1">
      <x:alignment vertical="center"/>
    </x:xf>
    <x:xf numFmtId="166" fontId="1" fillId="6" borderId="0" xfId="0" applyAlignment="1">
      <x:alignment vertical="center"/>
    </x:xf>
    <x:xf numFmtId="166" fontId="1" fillId="6" borderId="20" xfId="0" applyAlignment="1">
      <x:alignment vertical="center"/>
    </x:xf>
    <x:xf numFmtId="10" fontId="1" fillId="6" borderId="19" xfId="0" applyAlignment="1">
      <x:alignment vertical="center"/>
    </x:xf>
    <x:xf numFmtId="10" fontId="1" fillId="6" borderId="0" xfId="0" applyAlignment="1">
      <x:alignment vertical="center"/>
    </x:xf>
    <x:xf numFmtId="10" fontId="1" fillId="6" borderId="20" xfId="0" applyAlignment="1">
      <x:alignment vertical="center"/>
    </x:xf>
    <x:xf numFmtId="168" fontId="1" fillId="6" borderId="19" xfId="0" applyAlignment="1">
      <x:alignment vertical="center"/>
    </x:xf>
    <x:xf numFmtId="168" fontId="1" fillId="6" borderId="0" xfId="0" applyAlignment="1">
      <x:alignment vertical="center"/>
    </x:xf>
    <x:xf numFmtId="168" fontId="1" fillId="6" borderId="20" xfId="0" applyAlignment="1">
      <x:alignment vertical="center"/>
    </x:xf>
    <x:xf numFmtId="166" fontId="1" fillId="6" borderId="21" xfId="0" applyAlignment="1">
      <x:alignment vertical="center"/>
    </x:xf>
    <x:xf numFmtId="166" fontId="1" fillId="6" borderId="24" xfId="0" applyAlignment="1">
      <x:alignment vertical="center"/>
    </x:xf>
    <x:xf numFmtId="166" fontId="1" fillId="6" borderId="22" xfId="0" applyAlignment="1">
      <x:alignment vertical="center"/>
    </x:xf>
    <x:xf numFmtId="164" fontId="1" fillId="5" borderId="0" xfId="0" applyAlignment="1">
      <x:alignment vertical="center"/>
    </x:xf>
    <x:xf numFmtId="168" fontId="1" fillId="5" borderId="0" xfId="0" applyAlignment="1">
      <x:alignment vertical="center"/>
    </x:xf>
    <x:xf numFmtId="165" fontId="1" fillId="6" borderId="13" xfId="0" applyAlignment="1">
      <x:alignment vertical="center"/>
    </x:xf>
    <x:xf numFmtId="164" fontId="1" fillId="6" borderId="12" xfId="0" applyAlignment="1">
      <x:alignment vertical="center"/>
    </x:xf>
    <x:xf numFmtId="164" fontId="1" fillId="6" borderId="13" xfId="0" applyAlignment="1">
      <x:alignment vertical="center"/>
    </x:xf>
    <x:xf numFmtId="164" fontId="1" fillId="6" borderId="14" xfId="0" applyAlignment="1">
      <x:alignment vertical="center"/>
    </x:xf>
    <x:xf numFmtId="165" fontId="1" fillId="6" borderId="18" xfId="0" applyAlignment="1">
      <x:alignment vertical="center"/>
    </x:xf>
    <x:xf numFmtId="165" fontId="1" fillId="6" borderId="20" xfId="0" applyAlignment="1">
      <x:alignment vertical="center"/>
    </x:xf>
    <x:xf numFmtId="0" fontId="1" fillId="6" borderId="16" xfId="0" applyAlignment="1">
      <x:alignment vertical="center"/>
    </x:xf>
    <x:xf numFmtId="165" fontId="1" fillId="6" borderId="22" xfId="0" applyAlignment="1">
      <x:alignment vertical="center"/>
    </x:xf>
    <x:xf numFmtId="0" fontId="1" fillId="3" borderId="0" xfId="0" applyAlignment="1">
      <x:alignment vertical="center"/>
    </x:xf>
    <x:xf numFmtId="0" fontId="1" fillId="6" borderId="23" xfId="0" applyAlignment="1">
      <x:alignment vertical="center"/>
    </x:xf>
    <x:xf numFmtId="167" fontId="1" fillId="5" borderId="0" xfId="0" applyAlignment="1">
      <x:alignment vertical="center"/>
    </x:xf>
    <x:xf numFmtId="0" fontId="1" fillId="5" borderId="0" xfId="0" applyAlignment="1">
      <x:alignment vertical="center"/>
    </x:xf>
    <x:xf numFmtId="165" fontId="1" fillId="6" borderId="23" xfId="0" applyAlignment="1">
      <x:alignment vertical="center"/>
    </x:xf>
    <x:xf numFmtId="1" fontId="1" fillId="6" borderId="23" xfId="0" applyAlignment="1">
      <x:alignment vertical="center"/>
    </x:xf>
    <x:xf numFmtId="167" fontId="1" fillId="6" borderId="23" xfId="0" applyAlignment="1">
      <x:alignment vertical="center"/>
    </x:xf>
    <x:xf numFmtId="165" fontId="1" fillId="6" borderId="0" xfId="0" applyAlignment="1">
      <x:alignment vertical="center"/>
    </x:xf>
    <x:xf numFmtId="1" fontId="1" fillId="6" borderId="0" xfId="0" applyAlignment="1">
      <x:alignment vertical="center"/>
    </x:xf>
    <x:xf numFmtId="165" fontId="1" fillId="6" borderId="24" xfId="0" applyAlignment="1">
      <x:alignment vertical="center"/>
    </x:xf>
    <x:xf numFmtId="1" fontId="1" fillId="6" borderId="24" xfId="0" applyAlignment="1">
      <x:alignment vertical="center"/>
    </x:xf>
    <x:xf numFmtId="167" fontId="1" fillId="6" borderId="24" xfId="0" applyAlignment="1">
      <x:alignment vertical="center"/>
    </x:xf>
    <x:xf numFmtId="0" fontId="1" fillId="6" borderId="25" xfId="0" applyAlignment="1">
      <x:alignment vertical="center"/>
    </x:xf>
    <x:xf numFmtId="0" fontId="1" fillId="6" borderId="26" xfId="0" applyAlignment="1">
      <x:alignment vertical="center"/>
    </x:xf>
    <x:xf numFmtId="165" fontId="1" fillId="6" borderId="26" xfId="0" applyAlignment="1">
      <x:alignment vertical="center"/>
    </x:xf>
    <x:xf numFmtId="0" fontId="1" fillId="6" borderId="27" xfId="0" applyAlignment="1">
      <x:alignment vertical="center"/>
    </x:xf>
    <x:xf numFmtId="165" fontId="1" fillId="6" borderId="14" xfId="0" applyAlignment="1">
      <x:alignment vertical="center"/>
    </x:xf>
    <x:xf numFmtId="165" fontId="1" fillId="0" borderId="0" xfId="0" applyAlignment="1">
      <x:alignment vertical="center"/>
    </x:xf>
    <x:xf numFmtId="0" fontId="1" fillId="6" borderId="12" xfId="0" applyAlignment="1">
      <x:alignment vertical="center" wrapText="1"/>
    </x:xf>
    <x:xf numFmtId="0" fontId="1" fillId="6" borderId="13" xfId="0" applyAlignment="1">
      <x:alignment vertical="center" wrapText="1"/>
    </x:xf>
    <x:xf numFmtId="165" fontId="1" fillId="6" borderId="13" xfId="0" applyAlignment="1">
      <x:alignment vertical="center" wrapText="1"/>
    </x:xf>
    <x:xf numFmtId="0" fontId="1" fillId="6" borderId="14" xfId="0" applyAlignment="1">
      <x:alignment vertical="center" wrapText="1"/>
    </x:xf>
    <x:xf numFmtId="0" fontId="7" fillId="4" borderId="6" xfId="0" applyAlignment="1">
      <x:alignment vertical="center" wrapText="1"/>
    </x:xf>
    <x:xf numFmtId="0" fontId="7" fillId="4" borderId="7" xfId="0" applyAlignment="1">
      <x:alignment vertical="center" wrapText="1"/>
    </x:xf>
    <x:xf numFmtId="0" fontId="7" fillId="4" borderId="8" xfId="0" applyAlignment="1">
      <x:alignment vertical="center" wrapText="1"/>
    </x:xf>
    <x:xf numFmtId="0" fontId="1" fillId="6" borderId="17" xfId="0" applyAlignment="1">
      <x:alignment vertical="center" wrapText="1"/>
    </x:xf>
    <x:xf numFmtId="165" fontId="1" fillId="6" borderId="23" xfId="0" applyAlignment="1">
      <x:alignment vertical="center" wrapText="1"/>
    </x:xf>
    <x:xf numFmtId="166" fontId="1" fillId="6" borderId="23" xfId="0" applyAlignment="1">
      <x:alignment vertical="center" wrapText="1"/>
    </x:xf>
    <x:xf numFmtId="0" fontId="1" fillId="6" borderId="23" xfId="0" applyAlignment="1">
      <x:alignment vertical="center" wrapText="1"/>
    </x:xf>
    <x:xf numFmtId="1" fontId="1" fillId="6" borderId="23" xfId="0" applyAlignment="1">
      <x:alignment vertical="center" wrapText="1"/>
    </x:xf>
    <x:xf numFmtId="167" fontId="1" fillId="6" borderId="23" xfId="0" applyAlignment="1">
      <x:alignment vertical="center" wrapText="1"/>
    </x:xf>
    <x:xf numFmtId="0" fontId="1" fillId="6" borderId="18" xfId="0" applyAlignment="1">
      <x:alignment vertical="center" wrapText="1"/>
    </x:xf>
    <x:xf numFmtId="0" fontId="1" fillId="6" borderId="19" xfId="0" applyAlignment="1">
      <x:alignment vertical="center" wrapText="1"/>
    </x:xf>
    <x:xf numFmtId="165" fontId="1" fillId="6" borderId="0" xfId="0" applyAlignment="1">
      <x:alignment vertical="center" wrapText="1"/>
    </x:xf>
    <x:xf numFmtId="166" fontId="1" fillId="6" borderId="0" xfId="0" applyAlignment="1">
      <x:alignment vertical="center" wrapText="1"/>
    </x:xf>
    <x:xf numFmtId="0" fontId="1" fillId="6" borderId="0" xfId="0" applyAlignment="1">
      <x:alignment vertical="center" wrapText="1"/>
    </x:xf>
    <x:xf numFmtId="1" fontId="1" fillId="6" borderId="0" xfId="0" applyAlignment="1">
      <x:alignment vertical="center" wrapText="1"/>
    </x:xf>
    <x:xf numFmtId="167" fontId="1" fillId="6" borderId="0" xfId="0" applyAlignment="1">
      <x:alignment vertical="center" wrapText="1"/>
    </x:xf>
    <x:xf numFmtId="0" fontId="1" fillId="6" borderId="20" xfId="0" applyAlignment="1">
      <x:alignment vertical="center" wrapText="1"/>
    </x:xf>
    <x:xf numFmtId="0" fontId="1" fillId="6" borderId="21" xfId="0" applyAlignment="1">
      <x:alignment vertical="center" wrapText="1"/>
    </x:xf>
    <x:xf numFmtId="165" fontId="1" fillId="6" borderId="24" xfId="0" applyAlignment="1">
      <x:alignment vertical="center" wrapText="1"/>
    </x:xf>
    <x:xf numFmtId="166" fontId="1" fillId="6" borderId="24" xfId="0" applyAlignment="1">
      <x:alignment vertical="center" wrapText="1"/>
    </x:xf>
    <x:xf numFmtId="0" fontId="1" fillId="6" borderId="24" xfId="0" applyAlignment="1">
      <x:alignment vertical="center" wrapText="1"/>
    </x:xf>
    <x:xf numFmtId="1" fontId="1" fillId="6" borderId="24" xfId="0" applyAlignment="1">
      <x:alignment vertical="center" wrapText="1"/>
    </x:xf>
    <x:xf numFmtId="167" fontId="1" fillId="6" borderId="24" xfId="0" applyAlignment="1">
      <x:alignment vertical="center" wrapText="1"/>
    </x:xf>
    <x:xf numFmtId="0" fontId="1" fillId="6" borderId="22" xfId="0" applyAlignment="1">
      <x:alignment vertical="center" wrapText="1"/>
    </x:xf>
    <x:xf numFmtId="0" fontId="1" fillId="6" borderId="25" xfId="0" applyAlignment="1">
      <x:alignment vertical="center" wrapText="1"/>
    </x:xf>
    <x:xf numFmtId="0" fontId="1" fillId="6" borderId="26" xfId="0" applyAlignment="1">
      <x:alignment vertical="center" wrapText="1"/>
    </x:xf>
    <x:xf numFmtId="165" fontId="1" fillId="6" borderId="26" xfId="0" applyAlignment="1">
      <x:alignment vertical="center" wrapText="1"/>
    </x:xf>
    <x:xf numFmtId="0" fontId="1" fillId="6" borderId="27" xfId="0" applyAlignment="1">
      <x:alignment vertical="center" wrapText="1"/>
    </x:xf>
    <x:xf numFmtId="0" fontId="7" fillId="0" borderId="0" xfId="0" applyAlignment="1">
      <x:alignment vertical="center" wrapText="1"/>
    </x:xf>
    <x:xf numFmtId="0" fontId="7" fillId="0" borderId="15" xfId="0" applyAlignment="1">
      <x:alignment vertical="center" wrapText="1"/>
    </x:xf>
    <x:xf numFmtId="0" fontId="0" fillId="0" borderId="0" xfId="0" applyAlignment="1">
      <x:alignment vertical="center" wrapText="1"/>
    </x:xf>
    <x:xf numFmtId="166" fontId="1" fillId="6" borderId="13" xfId="0" applyAlignment="1">
      <x:alignment vertical="center" wrapText="1"/>
    </x:xf>
    <x:xf numFmtId="0" fontId="1" fillId="5" borderId="0" xfId="0" applyAlignment="1">
      <x:alignment vertical="center" wrapText="1"/>
    </x:xf>
    <x:xf numFmtId="165" fontId="1" fillId="6" borderId="14" xfId="0" applyAlignment="1">
      <x:alignment vertical="center" wrapText="1"/>
    </x:xf>
    <x:xf numFmtId="0" fontId="0" fillId="7" borderId="0" xfId="0"/>
    <x:xf numFmtId="0" fontId="11" fillId="7" borderId="0" xfId="0"/>
    <x:xf numFmtId="0" fontId="11" fillId="7" borderId="0" xfId="0" applyAlignment="1">
      <x:alignment vertical="center"/>
    </x:xf>
    <x:xf numFmtId="0" fontId="12" fillId="0" borderId="0" xfId="0"/>
    <x:xf numFmtId="0" fontId="12" fillId="0" borderId="0" xfId="0" applyAlignment="1">
      <x:alignment wrapText="1"/>
    </x:xf>
    <x:xf numFmtId="0" fontId="13" fillId="0" borderId="0" xfId="0"/>
    <x:xf numFmtId="0" fontId="14" fillId="7" borderId="0" xfId="0" applyAlignment="1">
      <x:alignment vertical="center"/>
    </x:xf>
    <x:xf numFmtId="0" fontId="15" fillId="0" borderId="0" xfId="0" applyAlignment="1">
      <x:alignment wrapText="1"/>
    </x:xf>
    <x:xf numFmtId="0" fontId="13" fillId="8" borderId="0" xfId="0"/>
    <x:xf numFmtId="0" fontId="16" fillId="8" borderId="0" xfId="0"/>
    <x:xf numFmtId="0" fontId="16" fillId="8" borderId="0" xfId="0" applyAlignment="1">
      <x:alignment vertical="center"/>
    </x:xf>
    <x:xf numFmtId="0" fontId="13" fillId="7" borderId="0" xfId="0"/>
    <x:xf numFmtId="0" fontId="4" fillId="7" borderId="0" xfId="0"/>
    <x:xf numFmtId="0" fontId="4" fillId="7" borderId="2" xfId="0"/>
    <x:xf numFmtId="0" fontId="4" fillId="7" borderId="9" xfId="0"/>
    <x:xf numFmtId="0" fontId="4" fillId="7" borderId="3" xfId="0"/>
    <x:xf numFmtId="0" fontId="4" fillId="7" borderId="2" xfId="0" applyAlignment="1">
      <x:alignment wrapText="1"/>
    </x:xf>
    <x:xf numFmtId="0" fontId="4" fillId="7" borderId="9" xfId="0" applyAlignment="1">
      <x:alignment wrapText="1"/>
    </x:xf>
    <x:xf numFmtId="0" fontId="4" fillId="7" borderId="3" xfId="0" applyAlignment="1">
      <x:alignment wrapText="1"/>
    </x:xf>
    <x:xf numFmtId="0" fontId="4" fillId="7" borderId="2" xfId="0" applyAlignment="1">
      <x:alignment horizontal="center" wrapText="1"/>
    </x:xf>
    <x:xf numFmtId="0" fontId="4" fillId="7" borderId="9" xfId="0" applyAlignment="1">
      <x:alignment horizontal="center" wrapText="1"/>
    </x:xf>
    <x:xf numFmtId="0" fontId="4" fillId="7" borderId="3" xfId="0" applyAlignment="1">
      <x:alignment horizontal="center" wrapText="1"/>
    </x:xf>
    <x:xf numFmtId="0" fontId="4" fillId="7" borderId="2" xfId="0" applyAlignment="1">
      <x:alignment horizontal="center" vertical="center" wrapText="1"/>
    </x:xf>
    <x:xf numFmtId="0" fontId="4" fillId="7" borderId="9" xfId="0" applyAlignment="1">
      <x:alignment horizontal="center" vertical="center" wrapText="1"/>
    </x:xf>
    <x:xf numFmtId="0" fontId="4" fillId="7" borderId="3" xfId="0" applyAlignment="1">
      <x:alignment horizontal="center" vertical="center" wrapText="1"/>
    </x:xf>
    <x:xf numFmtId="0" fontId="13" fillId="9" borderId="0" xfId="0"/>
    <x:xf numFmtId="0" fontId="17" fillId="9" borderId="0" xfId="0"/>
    <x:xf numFmtId="164" fontId="17" fillId="9" borderId="0" xfId="0"/>
    <x:xf numFmtId="164" fontId="13" fillId="0" borderId="0" xfId="0"/>
    <x:xf numFmtId="168" fontId="13" fillId="0" borderId="0" xfId="0"/>
    <x:xf numFmtId="169" fontId="17" fillId="9" borderId="0" xfId="0"/>
    <x:xf numFmtId="0" fontId="13" fillId="10" borderId="0" xfId="0"/>
    <x:xf numFmtId="0" fontId="16" fillId="10" borderId="0" xfId="0"/>
    <x:xf numFmtId="0" fontId="16" fillId="10" borderId="0" xfId="0" applyAlignment="1">
      <x:alignment wrapText="1"/>
    </x:xf>
    <x:xf numFmtId="0" fontId="18" fillId="0" borderId="0" xfId="0"/>
    <x:xf numFmtId="0" fontId="19" fillId="0" borderId="0" xfId="0"/>
    <x:xf numFmtId="0" fontId="19" fillId="0" borderId="0" xfId="0" applyAlignment="1">
      <x:alignment wrapText="1"/>
    </x:xf>
    <x:xf numFmtId="0" fontId="0" fillId="11" borderId="0" xfId="0"/>
    <x:xf numFmtId="0" fontId="4" fillId="11" borderId="0" xfId="0"/>
    <x:xf numFmtId="0" fontId="4" fillId="11" borderId="6" xfId="0"/>
    <x:xf numFmtId="0" fontId="4" fillId="11" borderId="7" xfId="0"/>
    <x:xf numFmtId="0" fontId="4" fillId="11" borderId="8" xfId="0"/>
    <x:xf numFmtId="0" fontId="0" fillId="12" borderId="0" xfId="0"/>
    <x:xf numFmtId="0" fontId="4" fillId="12" borderId="0" xfId="0"/>
    <x:xf numFmtId="0" fontId="4" fillId="12" borderId="0" xfId="0" applyAlignment="1">
      <x:alignment horizontal="center"/>
    </x:xf>
    <x:xf numFmtId="0" fontId="4" fillId="12" borderId="0" xfId="0" applyAlignment="1">
      <x:alignment horizontal="center" vertical="center"/>
    </x:xf>
    <x:xf numFmtId="0" fontId="4" fillId="12" borderId="2" xfId="0" applyAlignment="1">
      <x:alignment horizontal="center" vertical="center"/>
    </x:xf>
    <x:xf numFmtId="0" fontId="4" fillId="12" borderId="9" xfId="0" applyAlignment="1">
      <x:alignment horizontal="center" vertical="center"/>
    </x:xf>
    <x:xf numFmtId="0" fontId="4" fillId="12" borderId="3" xfId="0" applyAlignment="1">
      <x:alignment horizontal="center" vertical="center"/>
    </x:xf>
    <x:xf numFmtId="0" fontId="1" fillId="0" borderId="0" xfId="0" applyAlignment="1">
      <x:alignment vertical="top"/>
    </x:xf>
    <x:xf numFmtId="0" fontId="1" fillId="0" borderId="28" xfId="0" applyAlignment="1">
      <x:alignment vertical="top"/>
    </x:xf>
    <x:xf numFmtId="0" fontId="1" fillId="0" borderId="29" xfId="0" applyAlignment="1">
      <x:alignment vertical="top"/>
    </x:xf>
    <x:xf numFmtId="0" fontId="1" fillId="0" borderId="30" xfId="0" applyAlignment="1">
      <x:alignment vertical="top"/>
    </x:xf>
    <x:xf numFmtId="0" fontId="1" fillId="0" borderId="28" xfId="0" applyAlignment="1">
      <x:alignment vertical="top" wrapText="1"/>
    </x:xf>
    <x:xf numFmtId="0" fontId="1" fillId="0" borderId="29" xfId="0" applyAlignment="1">
      <x:alignment vertical="top" wrapText="1"/>
    </x:xf>
    <x:xf numFmtId="0" fontId="1" fillId="0" borderId="30" xfId="0" applyAlignment="1">
      <x:alignment vertical="top" wrapText="1"/>
    </x:xf>
    <x:xf numFmtId="0" fontId="1" fillId="13" borderId="28" xfId="0" applyAlignment="1">
      <x:alignment vertical="top"/>
    </x:xf>
    <x:xf numFmtId="0" fontId="1" fillId="13" borderId="29" xfId="0" applyAlignment="1">
      <x:alignment vertical="top"/>
    </x:xf>
    <x:xf numFmtId="0" fontId="1" fillId="13" borderId="30" xfId="0" applyAlignment="1">
      <x:alignment vertical="top"/>
    </x:xf>
    <x:xf numFmtId="0" fontId="0" fillId="14" borderId="0" xfId="0"/>
    <x:xf numFmtId="0" fontId="8" fillId="14" borderId="0" xfId="0"/>
    <x:xf numFmtId="0" fontId="8" fillId="14" borderId="0" xfId="0" applyAlignment="1">
      <x:alignment wrapText="1"/>
    </x:xf>
    <x:xf numFmtId="0" fontId="8" fillId="14" borderId="4" xfId="0" applyAlignment="1">
      <x:alignment wrapText="1"/>
    </x:xf>
    <x:xf numFmtId="0" fontId="8" fillId="14" borderId="31" xfId="0" applyAlignment="1">
      <x:alignment wrapText="1"/>
    </x:xf>
    <x:xf numFmtId="0" fontId="8" fillId="14" borderId="5" xfId="0" applyAlignment="1">
      <x:alignment wrapText="1"/>
    </x:xf>
    <x:xf numFmtId="0" fontId="1" fillId="12" borderId="0" xfId="0" applyAlignment="1">
      <x:alignment vertical="center"/>
    </x:xf>
    <x:xf numFmtId="0" fontId="4" fillId="12" borderId="0" xfId="0" applyAlignment="1">
      <x:alignment vertical="center"/>
    </x:xf>
    <x:xf numFmtId="0" fontId="4" fillId="12" borderId="0" xfId="0" applyAlignment="1">
      <x:alignment horizontal="center" vertical="center"/>
    </x:xf>
    <x:xf numFmtId="0" fontId="4" fillId="12" borderId="0" xfId="0" applyAlignment="1">
      <x:alignment horizontal="center" vertical="center" wrapText="1"/>
    </x:xf>
    <x:xf numFmtId="0" fontId="4" fillId="12" borderId="32" xfId="0" applyAlignment="1">
      <x:alignment horizontal="center" vertical="center" wrapText="1"/>
    </x:xf>
    <x:xf numFmtId="0" fontId="1" fillId="14" borderId="0" xfId="0" applyAlignment="1">
      <x:alignment vertical="center"/>
    </x:xf>
    <x:xf numFmtId="0" fontId="7" fillId="14" borderId="0" xfId="0" applyAlignment="1">
      <x:alignment vertical="center"/>
    </x:xf>
    <x:xf numFmtId="0" fontId="7" fillId="14" borderId="0" xfId="0" applyAlignment="1">
      <x:alignment horizontal="center" vertical="center"/>
    </x:xf>
    <x:xf numFmtId="0" fontId="7" fillId="14" borderId="33" xfId="0" applyAlignment="1">
      <x:alignment horizontal="center" vertical="center"/>
    </x:xf>
    <x:xf numFmtId="0" fontId="0" fillId="15" borderId="0" xfId="0"/>
    <x:xf numFmtId="0" fontId="4" fillId="15" borderId="0" xfId="0"/>
    <x:xf numFmtId="0" fontId="4" fillId="15" borderId="6" xfId="0"/>
    <x:xf numFmtId="0" fontId="4" fillId="15" borderId="7" xfId="0"/>
    <x:xf numFmtId="0" fontId="4" fillId="15" borderId="8" xfId="0"/>
    <x:xf numFmtId="0" fontId="0" fillId="16" borderId="0" xfId="0"/>
    <x:xf numFmtId="0" fontId="4" fillId="16" borderId="0" xfId="0"/>
    <x:xf numFmtId="0" fontId="4" fillId="16" borderId="0" xfId="0" applyAlignment="1">
      <x:alignment horizontal="center"/>
    </x:xf>
    <x:xf numFmtId="0" fontId="4" fillId="16" borderId="0" xfId="0" applyAlignment="1">
      <x:alignment horizontal="center" vertical="center"/>
    </x:xf>
    <x:xf numFmtId="0" fontId="4" fillId="16" borderId="2" xfId="0" applyAlignment="1">
      <x:alignment horizontal="center" vertical="center"/>
    </x:xf>
    <x:xf numFmtId="0" fontId="4" fillId="16" borderId="9" xfId="0" applyAlignment="1">
      <x:alignment horizontal="center" vertical="center"/>
    </x:xf>
    <x:xf numFmtId="0" fontId="4" fillId="16" borderId="3" xfId="0" applyAlignment="1">
      <x:alignment horizontal="center" vertical="center"/>
    </x:xf>
    <x:xf numFmtId="0" fontId="1" fillId="17" borderId="28" xfId="0" applyAlignment="1">
      <x:alignment vertical="top"/>
    </x:xf>
    <x:xf numFmtId="0" fontId="1" fillId="17" borderId="29" xfId="0" applyAlignment="1">
      <x:alignment vertical="top"/>
    </x:xf>
    <x:xf numFmtId="0" fontId="1" fillId="17" borderId="30" xfId="0" applyAlignment="1">
      <x:alignment vertical="top"/>
    </x:xf>
    <x:xf numFmtId="0" fontId="0" fillId="18" borderId="0" xfId="0"/>
    <x:xf numFmtId="0" fontId="8" fillId="18" borderId="0" xfId="0"/>
    <x:xf numFmtId="0" fontId="8" fillId="18" borderId="0" xfId="0" applyAlignment="1">
      <x:alignment wrapText="1"/>
    </x:xf>
    <x:xf numFmtId="0" fontId="8" fillId="18" borderId="4" xfId="0" applyAlignment="1">
      <x:alignment wrapText="1"/>
    </x:xf>
    <x:xf numFmtId="0" fontId="8" fillId="18" borderId="31" xfId="0" applyAlignment="1">
      <x:alignment wrapText="1"/>
    </x:xf>
    <x:xf numFmtId="0" fontId="8" fillId="18" borderId="5" xfId="0" applyAlignment="1">
      <x:alignment wrapText="1"/>
    </x:xf>
    <x:xf numFmtId="0" fontId="20" fillId="16" borderId="0" xfId="0"/>
    <x:xf numFmtId="0" fontId="20" fillId="16" borderId="0" xfId="0" applyAlignment="1">
      <x:alignment horizontal="center"/>
    </x:xf>
    <x:xf numFmtId="0" fontId="20" fillId="16" borderId="0" xfId="0" applyAlignment="1">
      <x:alignment horizontal="center" vertical="center"/>
    </x:xf>
    <x:xf numFmtId="0" fontId="20" fillId="16" borderId="0" xfId="0" applyAlignment="1">
      <x:alignment horizontal="center" vertical="center" wrapText="1"/>
    </x:xf>
    <x:xf numFmtId="0" fontId="21" fillId="0" borderId="0" xfId="0"/>
    <x:xf numFmtId="0" fontId="21" fillId="0" borderId="0" xfId="0" applyAlignment="1">
      <x:alignment vertical="top"/>
    </x:xf>
    <x:xf numFmtId="0" fontId="21" fillId="0" borderId="28" xfId="0" applyAlignment="1">
      <x:alignment vertical="top"/>
    </x:xf>
    <x:xf numFmtId="0" fontId="21" fillId="0" borderId="29" xfId="0" applyAlignment="1">
      <x:alignment vertical="top"/>
    </x:xf>
    <x:xf numFmtId="0" fontId="21" fillId="0" borderId="30" xfId="0" applyAlignment="1">
      <x:alignment vertical="top"/>
    </x:xf>
    <x:xf numFmtId="0" fontId="21" fillId="17" borderId="28" xfId="0" applyAlignment="1">
      <x:alignment vertical="top"/>
    </x:xf>
    <x:xf numFmtId="0" fontId="21" fillId="17" borderId="29" xfId="0" applyAlignment="1">
      <x:alignment vertical="top"/>
    </x:xf>
    <x:xf numFmtId="0" fontId="21" fillId="17" borderId="30" xfId="0" applyAlignment="1">
      <x:alignment vertical="top"/>
    </x:xf>
    <x:xf numFmtId="10" fontId="21" fillId="17" borderId="28" xfId="0" applyAlignment="1">
      <x:alignment vertical="top"/>
    </x:xf>
    <x:xf numFmtId="10" fontId="21" fillId="17" borderId="29" xfId="0" applyAlignment="1">
      <x:alignment vertical="top"/>
    </x:xf>
    <x:xf numFmtId="10" fontId="21" fillId="17" borderId="30" xfId="0" applyAlignment="1">
      <x:alignment vertical="top"/>
    </x:xf>
    <x:xf numFmtId="10" fontId="21" fillId="0" borderId="28" xfId="0" applyAlignment="1">
      <x:alignment vertical="top"/>
    </x:xf>
    <x:xf numFmtId="10" fontId="21" fillId="0" borderId="29" xfId="0" applyAlignment="1">
      <x:alignment vertical="top"/>
    </x:xf>
    <x:xf numFmtId="10" fontId="21" fillId="0" borderId="30" xfId="0" applyAlignment="1">
      <x:alignment vertical="top"/>
    </x:xf>
    <x:xf numFmtId="170" fontId="21" fillId="17" borderId="28" xfId="0" applyAlignment="1">
      <x:alignment vertical="top"/>
    </x:xf>
    <x:xf numFmtId="170" fontId="21" fillId="17" borderId="29" xfId="0" applyAlignment="1">
      <x:alignment vertical="top"/>
    </x:xf>
    <x:xf numFmtId="170" fontId="21" fillId="17" borderId="30" xfId="0" applyAlignment="1">
      <x:alignment vertical="top"/>
    </x:xf>
    <x:xf numFmtId="170" fontId="21" fillId="0" borderId="28" xfId="0" applyAlignment="1">
      <x:alignment vertical="top"/>
    </x:xf>
    <x:xf numFmtId="170" fontId="21" fillId="0" borderId="29" xfId="0" applyAlignment="1">
      <x:alignment vertical="top"/>
    </x:xf>
    <x:xf numFmtId="170" fontId="21" fillId="0" borderId="30" xfId="0" applyAlignment="1">
      <x:alignment vertical="top"/>
    </x:xf>
    <x:xf numFmtId="170" fontId="1" fillId="0" borderId="0" xfId="0"/>
    <x:xf numFmtId="10" fontId="1" fillId="0" borderId="0" xfId="0"/>
    <x:xf numFmtId="0" fontId="0" fillId="17" borderId="0" xfId="0"/>
    <x:xf numFmtId="0" fontId="1" fillId="0" borderId="11" xfId="0" applyAlignment="1">
      <x:alignment vertical="center" wrapText="1"/>
    </x:xf>
    <x:xf numFmtId="0" fontId="18" fillId="0" borderId="0" xfId="0" applyAlignment="1">
      <x:alignment vertical="center"/>
    </x:xf>
    <x:xf numFmtId="0" fontId="19" fillId="0" borderId="0" xfId="0" applyAlignment="1">
      <x:alignment vertical="center" wrapText="1"/>
    </x:xf>
    <x:xf numFmtId="0" fontId="8" fillId="3" borderId="4" xfId="0" applyAlignment="1">
      <x:alignment vertical="center" wrapText="1"/>
    </x:xf>
    <x:xf numFmtId="0" fontId="7" fillId="19" borderId="2" xfId="0" applyAlignment="1">
      <x:alignment horizontal="center" vertical="center"/>
    </x:xf>
    <x:xf numFmtId="0" fontId="7" fillId="19" borderId="3" xfId="0" applyAlignment="1">
      <x:alignment horizontal="center" vertical="center"/>
    </x:xf>
    <x:xf numFmtId="0" fontId="1" fillId="19" borderId="0" xfId="0" applyAlignment="1">
      <x:alignment vertical="center"/>
    </x:xf>
    <x:xf numFmtId="0" fontId="4" fillId="19" borderId="32" xfId="0" applyAlignment="1">
      <x:alignment horizontal="center" vertical="center" wrapText="1"/>
    </x:xf>
    <x:xf numFmtId="0" fontId="4" fillId="19" borderId="2" xfId="0" applyAlignment="1">
      <x:alignment horizontal="center" vertical="center"/>
    </x:xf>
    <x:xf numFmtId="0" fontId="4" fillId="19" borderId="3" xfId="0" applyAlignment="1">
      <x:alignment horizontal="center" vertical="center"/>
    </x:xf>
    <x:xf numFmtId="0" fontId="4" fillId="19" borderId="0" xfId="0" applyAlignment="1">
      <x:alignment vertical="center"/>
    </x:xf>
    <x:xf numFmtId="0" fontId="7" fillId="20" borderId="6" xfId="0" applyAlignment="1">
      <x:alignment vertical="center"/>
    </x:xf>
    <x:xf numFmtId="0" fontId="7" fillId="20" borderId="7" xfId="0" applyAlignment="1">
      <x:alignment vertical="center"/>
    </x:xf>
    <x:xf numFmtId="0" fontId="7" fillId="20" borderId="8" xfId="0" applyAlignment="1">
      <x:alignment vertical="center"/>
    </x:xf>
    <x:xf numFmtId="0" fontId="1" fillId="20" borderId="0" xfId="0" applyAlignment="1">
      <x:alignment vertical="center"/>
    </x:xf>
    <x:xf numFmtId="0" fontId="4" fillId="20" borderId="6" xfId="0" applyAlignment="1">
      <x:alignment vertical="center"/>
    </x:xf>
    <x:xf numFmtId="0" fontId="4" fillId="20" borderId="7" xfId="0" applyAlignment="1">
      <x:alignment vertical="center"/>
    </x:xf>
    <x:xf numFmtId="0" fontId="4" fillId="20" borderId="8" xfId="0" applyAlignment="1">
      <x:alignment vertical="center"/>
    </x:xf>
    <x:xf numFmtId="0" fontId="4" fillId="20" borderId="0" xfId="0" applyAlignment="1">
      <x:alignment vertical="center"/>
    </x:xf>
    <x:xf numFmtId="0" fontId="7" fillId="19" borderId="9" xfId="0" applyAlignment="1">
      <x:alignment horizontal="center" vertical="center"/>
    </x:xf>
    <x:xf numFmtId="0" fontId="4" fillId="19" borderId="9" xfId="0" applyAlignment="1">
      <x:alignment horizontal="center" vertical="center"/>
    </x:xf>
    <x:xf numFmtId="164" fontId="7" fillId="3" borderId="5" xfId="0" applyAlignment="1">
      <x:alignment vertical="center"/>
    </x:xf>
    <x:xf numFmtId="165" fontId="1" fillId="6" borderId="12" xfId="0" applyAlignment="1">
      <x:alignment vertical="center"/>
    </x:xf>
    <x:xf numFmtId="166" fontId="1" fillId="6" borderId="13" xfId="0" applyAlignment="1">
      <x:alignment vertical="center"/>
    </x:xf>
    <x:xf numFmtId="166" fontId="1" fillId="6" borderId="14" xfId="0" applyAlignment="1">
      <x:alignment vertical="center"/>
    </x:xf>
    <x:xf numFmtId="164" fontId="1" fillId="6" borderId="17" xfId="0" applyAlignment="1">
      <x:alignment vertical="center"/>
    </x:xf>
    <x:xf numFmtId="164" fontId="1" fillId="6" borderId="23" xfId="0" applyAlignment="1">
      <x:alignment vertical="center"/>
    </x:xf>
    <x:xf numFmtId="164" fontId="1" fillId="6" borderId="18" xfId="0" applyAlignment="1">
      <x:alignment vertical="center"/>
    </x:xf>
    <x:xf numFmtId="164" fontId="1" fillId="6" borderId="19" xfId="0" applyAlignment="1">
      <x:alignment vertical="center"/>
    </x:xf>
    <x:xf numFmtId="164" fontId="1" fillId="6" borderId="0" xfId="0" applyAlignment="1">
      <x:alignment vertical="center"/>
    </x:xf>
    <x:xf numFmtId="164" fontId="1" fillId="6" borderId="20" xfId="0" applyAlignment="1">
      <x:alignment vertical="center"/>
    </x:xf>
    <x:xf numFmtId="167" fontId="1" fillId="6" borderId="19" xfId="0" applyAlignment="1">
      <x:alignment vertical="center"/>
    </x:xf>
    <x:xf numFmtId="167" fontId="1" fillId="6" borderId="0" xfId="0" applyAlignment="1">
      <x:alignment vertical="center"/>
    </x:xf>
    <x:xf numFmtId="167" fontId="1" fillId="6" borderId="20" xfId="0" applyAlignment="1">
      <x:alignment vertical="center"/>
    </x:xf>
    <x:xf numFmtId="166" fontId="1" fillId="6" borderId="17" xfId="0" applyAlignment="1">
      <x:alignment vertical="center"/>
    </x:xf>
    <x:xf numFmtId="166" fontId="1" fillId="6" borderId="23" xfId="0" applyAlignment="1">
      <x:alignment vertical="center"/>
    </x:xf>
    <x:xf numFmtId="166" fontId="1" fillId="6" borderId="18" xfId="0" applyAlignment="1">
      <x:alignment vertical="center"/>
    </x:xf>
    <x:xf numFmtId="166" fontId="1" fillId="6" borderId="19" xfId="0" applyAlignment="1">
      <x:alignment vertical="center"/>
    </x:xf>
    <x:xf numFmtId="166" fontId="1" fillId="6" borderId="0" xfId="0" applyAlignment="1">
      <x:alignment vertical="center"/>
    </x:xf>
    <x:xf numFmtId="166" fontId="1" fillId="6" borderId="20" xfId="0" applyAlignment="1">
      <x:alignment vertical="center"/>
    </x:xf>
    <x:xf numFmtId="10" fontId="1" fillId="6" borderId="19" xfId="0" applyAlignment="1">
      <x:alignment vertical="center"/>
    </x:xf>
    <x:xf numFmtId="10" fontId="1" fillId="6" borderId="0" xfId="0" applyAlignment="1">
      <x:alignment vertical="center"/>
    </x:xf>
    <x:xf numFmtId="10" fontId="1" fillId="6" borderId="20" xfId="0" applyAlignment="1">
      <x:alignment vertical="center"/>
    </x:xf>
    <x:xf numFmtId="168" fontId="1" fillId="6" borderId="19" xfId="0" applyAlignment="1">
      <x:alignment vertical="center"/>
    </x:xf>
    <x:xf numFmtId="168" fontId="1" fillId="6" borderId="0" xfId="0" applyAlignment="1">
      <x:alignment vertical="center"/>
    </x:xf>
    <x:xf numFmtId="168" fontId="1" fillId="6" borderId="20" xfId="0" applyAlignment="1">
      <x:alignment vertical="center"/>
    </x:xf>
    <x:xf numFmtId="166" fontId="1" fillId="6" borderId="21" xfId="0" applyAlignment="1">
      <x:alignment vertical="center"/>
    </x:xf>
    <x:xf numFmtId="166" fontId="1" fillId="6" borderId="24" xfId="0" applyAlignment="1">
      <x:alignment vertical="center"/>
    </x:xf>
    <x:xf numFmtId="166" fontId="1" fillId="6" borderId="22" xfId="0" applyAlignment="1">
      <x:alignment vertical="center"/>
    </x:xf>
    <x:xf numFmtId="164" fontId="1" fillId="5" borderId="0" xfId="0" applyAlignment="1">
      <x:alignment vertical="center"/>
    </x:xf>
    <x:xf numFmtId="168" fontId="1" fillId="5" borderId="0" xfId="0" applyAlignment="1">
      <x:alignment vertical="center"/>
    </x:xf>
    <x:xf numFmtId="165" fontId="1" fillId="6" borderId="13" xfId="0" applyAlignment="1">
      <x:alignment vertical="center"/>
    </x:xf>
    <x:xf numFmtId="164" fontId="1" fillId="6" borderId="12" xfId="0" applyAlignment="1">
      <x:alignment vertical="center"/>
    </x:xf>
    <x:xf numFmtId="164" fontId="1" fillId="6" borderId="13" xfId="0" applyAlignment="1">
      <x:alignment vertical="center"/>
    </x:xf>
    <x:xf numFmtId="164" fontId="1" fillId="6" borderId="14" xfId="0" applyAlignment="1">
      <x:alignment vertical="center"/>
    </x:xf>
    <x:xf numFmtId="165" fontId="1" fillId="6" borderId="18" xfId="0" applyAlignment="1">
      <x:alignment vertical="center"/>
    </x:xf>
    <x:xf numFmtId="165" fontId="1" fillId="6" borderId="20" xfId="0" applyAlignment="1">
      <x:alignment vertical="center"/>
    </x:xf>
    <x:xf numFmtId="165" fontId="1" fillId="6" borderId="22" xfId="0" applyAlignment="1">
      <x:alignment vertical="center"/>
    </x:xf>
    <x:xf numFmtId="167" fontId="1" fillId="5" borderId="0" xfId="0" applyAlignment="1">
      <x:alignment vertical="center"/>
    </x:xf>
    <x:xf numFmtId="165" fontId="1" fillId="6" borderId="13" xfId="0" applyAlignment="1">
      <x:alignment vertical="center" wrapText="1"/>
    </x:xf>
    <x:xf numFmtId="165" fontId="1" fillId="6" borderId="23" xfId="0" applyAlignment="1">
      <x:alignment vertical="center" wrapText="1"/>
    </x:xf>
    <x:xf numFmtId="166" fontId="1" fillId="6" borderId="23" xfId="0" applyAlignment="1">
      <x:alignment vertical="center" wrapText="1"/>
    </x:xf>
    <x:xf numFmtId="1" fontId="1" fillId="6" borderId="23" xfId="0" applyAlignment="1">
      <x:alignment vertical="center" wrapText="1"/>
    </x:xf>
    <x:xf numFmtId="167" fontId="1" fillId="6" borderId="23" xfId="0" applyAlignment="1">
      <x:alignment vertical="center" wrapText="1"/>
    </x:xf>
    <x:xf numFmtId="165" fontId="1" fillId="6" borderId="0" xfId="0" applyAlignment="1">
      <x:alignment vertical="center" wrapText="1"/>
    </x:xf>
    <x:xf numFmtId="166" fontId="1" fillId="6" borderId="0" xfId="0" applyAlignment="1">
      <x:alignment vertical="center" wrapText="1"/>
    </x:xf>
    <x:xf numFmtId="1" fontId="1" fillId="6" borderId="0" xfId="0" applyAlignment="1">
      <x:alignment vertical="center" wrapText="1"/>
    </x:xf>
    <x:xf numFmtId="167" fontId="1" fillId="6" borderId="0" xfId="0" applyAlignment="1">
      <x:alignment vertical="center" wrapText="1"/>
    </x:xf>
    <x:xf numFmtId="165" fontId="1" fillId="6" borderId="24" xfId="0" applyAlignment="1">
      <x:alignment vertical="center" wrapText="1"/>
    </x:xf>
    <x:xf numFmtId="166" fontId="1" fillId="6" borderId="24" xfId="0" applyAlignment="1">
      <x:alignment vertical="center" wrapText="1"/>
    </x:xf>
    <x:xf numFmtId="1" fontId="1" fillId="6" borderId="24" xfId="0" applyAlignment="1">
      <x:alignment vertical="center" wrapText="1"/>
    </x:xf>
    <x:xf numFmtId="167" fontId="1" fillId="6" borderId="24" xfId="0" applyAlignment="1">
      <x:alignment vertical="center" wrapText="1"/>
    </x:xf>
    <x:xf numFmtId="165" fontId="1" fillId="6" borderId="26" xfId="0" applyAlignment="1">
      <x:alignment vertical="center" wrapText="1"/>
    </x:xf>
    <x:xf numFmtId="166" fontId="1" fillId="6" borderId="13" xfId="0" applyAlignment="1">
      <x:alignment vertical="center" wrapText="1"/>
    </x:xf>
    <x:xf numFmtId="165" fontId="1" fillId="6" borderId="14" xfId="0" applyAlignment="1">
      <x:alignment vertical="center" wrapText="1"/>
    </x:xf>
    <x:xf numFmtId="165" fontId="1" fillId="0" borderId="0" xfId="0" applyAlignment="1">
      <x:alignment vertical="center" wrapText="1"/>
    </x:xf>
    <x:xf numFmtId="169" fontId="17" fillId="9" borderId="0" xfId="0"/>
    <x:xf numFmtId="164" fontId="17" fillId="9" borderId="0" xfId="0"/>
    <x:xf numFmtId="164" fontId="13" fillId="0" borderId="0" xfId="0"/>
    <x:xf numFmtId="168" fontId="13" fillId="0" borderId="0" xfId="0"/>
    <x:xf numFmtId="0" fontId="4" fillId="15" borderId="34" xfId="0"/>
    <x:xf numFmtId="0" fontId="0" fillId="0" borderId="7" xfId="0"/>
    <x:xf numFmtId="0" fontId="0" fillId="0" borderId="8" xfId="0"/>
    <x:xf numFmtId="0" fontId="8" fillId="3" borderId="33" xfId="0" applyAlignment="1">
      <x:alignment vertical="center" wrapText="1"/>
    </x:xf>
    <x:xf numFmtId="0" fontId="0" fillId="0" borderId="31" xfId="0"/>
    <x:xf numFmtId="0" fontId="0" fillId="0" borderId="5" xfId="0"/>
    <x:xf numFmtId="170" fontId="21" fillId="17" borderId="28" xfId="0" applyAlignment="1">
      <x:alignment vertical="top"/>
    </x:xf>
    <x:xf numFmtId="10" fontId="21" fillId="17" borderId="28" xfId="0" applyAlignment="1">
      <x:alignment vertical="top"/>
    </x:xf>
    <x:xf numFmtId="170" fontId="21" fillId="0" borderId="28" xfId="0" applyAlignment="1">
      <x:alignment vertical="top"/>
    </x:xf>
    <x:xf numFmtId="10" fontId="21" fillId="0" borderId="28" xfId="0" applyAlignment="1">
      <x:alignment vertical="top"/>
    </x:xf>
    <x:xf numFmtId="170" fontId="21" fillId="17" borderId="29" xfId="0" applyAlignment="1">
      <x:alignment vertical="top"/>
    </x:xf>
    <x:xf numFmtId="10" fontId="21" fillId="17" borderId="29" xfId="0" applyAlignment="1">
      <x:alignment vertical="top"/>
    </x:xf>
    <x:xf numFmtId="170" fontId="21" fillId="0" borderId="29" xfId="0" applyAlignment="1">
      <x:alignment vertical="top"/>
    </x:xf>
    <x:xf numFmtId="10" fontId="21" fillId="0" borderId="29" xfId="0" applyAlignment="1">
      <x:alignment vertical="top"/>
    </x:xf>
    <x:xf numFmtId="170" fontId="21" fillId="17" borderId="30" xfId="0" applyAlignment="1">
      <x:alignment vertical="top"/>
    </x:xf>
    <x:xf numFmtId="10" fontId="21" fillId="17" borderId="30" xfId="0" applyAlignment="1">
      <x:alignment vertical="top"/>
    </x:xf>
    <x:xf numFmtId="170" fontId="21" fillId="0" borderId="30" xfId="0" applyAlignment="1">
      <x:alignment vertical="top"/>
    </x:xf>
    <x:xf numFmtId="10" fontId="21" fillId="0" borderId="30" xfId="0" applyAlignment="1">
      <x:alignment vertical="top"/>
    </x:xf>
    <x:xf numFmtId="170" fontId="1" fillId="0" borderId="0" xfId="0"/>
    <x:xf numFmtId="10" fontId="1" fillId="0" borderId="0" xfId="0"/>
    <x:xf numFmtId="165" fontId="1" fillId="6" borderId="12" xfId="0" applyAlignment="1">
      <x:alignment vertical="center"/>
    </x:xf>
    <x:xf numFmtId="0" fontId="1" fillId="6" borderId="13" xfId="0" applyAlignment="1">
      <x:alignment vertical="center"/>
    </x:xf>
    <x:xf numFmtId="166" fontId="1" fillId="6" borderId="13" xfId="0" applyAlignment="1">
      <x:alignment vertical="center"/>
    </x:xf>
    <x:xf numFmtId="166" fontId="1" fillId="6" borderId="14" xfId="0" applyAlignment="1">
      <x:alignment vertical="center"/>
    </x:xf>
    <x:xf numFmtId="164" fontId="1" fillId="6" borderId="17" xfId="0" applyAlignment="1">
      <x:alignment vertical="center"/>
    </x:xf>
    <x:xf numFmtId="164" fontId="1" fillId="6" borderId="23" xfId="0" applyAlignment="1">
      <x:alignment vertical="center"/>
    </x:xf>
    <x:xf numFmtId="164" fontId="1" fillId="6" borderId="18" xfId="0" applyAlignment="1">
      <x:alignment vertical="center"/>
    </x:xf>
    <x:xf numFmtId="164" fontId="1" fillId="6" borderId="19" xfId="0" applyAlignment="1">
      <x:alignment vertical="center"/>
    </x:xf>
    <x:xf numFmtId="164" fontId="1" fillId="6" borderId="0" xfId="0" applyAlignment="1">
      <x:alignment vertical="center"/>
    </x:xf>
    <x:xf numFmtId="164" fontId="1" fillId="6" borderId="20" xfId="0" applyAlignment="1">
      <x:alignment vertical="center"/>
    </x:xf>
    <x:xf numFmtId="167" fontId="1" fillId="6" borderId="19" xfId="0" applyAlignment="1">
      <x:alignment vertical="center"/>
    </x:xf>
    <x:xf numFmtId="167" fontId="1" fillId="6" borderId="0" xfId="0" applyAlignment="1">
      <x:alignment vertical="center"/>
    </x:xf>
    <x:xf numFmtId="167" fontId="1" fillId="6" borderId="20" xfId="0" applyAlignment="1">
      <x:alignment vertical="center"/>
    </x:xf>
    <x:xf numFmtId="0" fontId="1" fillId="6" borderId="19" xfId="0" applyAlignment="1">
      <x:alignment vertical="center"/>
    </x:xf>
    <x:xf numFmtId="0" fontId="1" fillId="6" borderId="0" xfId="0" applyAlignment="1">
      <x:alignment vertical="center"/>
    </x:xf>
    <x:xf numFmtId="0" fontId="1" fillId="6" borderId="20" xfId="0" applyAlignment="1">
      <x:alignment vertical="center"/>
    </x:xf>
    <x:xf numFmtId="0" fontId="1" fillId="6" borderId="21" xfId="0" applyAlignment="1">
      <x:alignment vertical="center"/>
    </x:xf>
    <x:xf numFmtId="0" fontId="1" fillId="6" borderId="24" xfId="0" applyAlignment="1">
      <x:alignment vertical="center"/>
    </x:xf>
    <x:xf numFmtId="0" fontId="1" fillId="6" borderId="22" xfId="0" applyAlignment="1">
      <x:alignment vertical="center"/>
    </x:xf>
    <x:xf numFmtId="0" fontId="1" fillId="6" borderId="12" xfId="0" applyAlignment="1">
      <x:alignment vertical="center"/>
    </x:xf>
    <x:xf numFmtId="0" fontId="1" fillId="6" borderId="14" xfId="0" applyAlignment="1">
      <x:alignment vertical="center"/>
    </x:xf>
    <x:xf numFmtId="166" fontId="1" fillId="6" borderId="17" xfId="0" applyAlignment="1">
      <x:alignment vertical="center"/>
    </x:xf>
    <x:xf numFmtId="166" fontId="1" fillId="6" borderId="23" xfId="0" applyAlignment="1">
      <x:alignment vertical="center"/>
    </x:xf>
    <x:xf numFmtId="166" fontId="1" fillId="6" borderId="18" xfId="0" applyAlignment="1">
      <x:alignment vertical="center"/>
    </x:xf>
    <x:xf numFmtId="0" fontId="1" fillId="6" borderId="17" xfId="0" applyAlignment="1">
      <x:alignment vertical="center"/>
    </x:xf>
    <x:xf numFmtId="0" fontId="1" fillId="6" borderId="18" xfId="0" applyAlignment="1">
      <x:alignment vertical="center"/>
    </x:xf>
    <x:xf numFmtId="166" fontId="1" fillId="6" borderId="19" xfId="0" applyAlignment="1">
      <x:alignment vertical="center"/>
    </x:xf>
    <x:xf numFmtId="166" fontId="1" fillId="6" borderId="0" xfId="0" applyAlignment="1">
      <x:alignment vertical="center"/>
    </x:xf>
    <x:xf numFmtId="166" fontId="1" fillId="6" borderId="20" xfId="0" applyAlignment="1">
      <x:alignment vertical="center"/>
    </x:xf>
    <x:xf numFmtId="10" fontId="1" fillId="6" borderId="19" xfId="0" applyAlignment="1">
      <x:alignment vertical="center"/>
    </x:xf>
    <x:xf numFmtId="10" fontId="1" fillId="6" borderId="0" xfId="0" applyAlignment="1">
      <x:alignment vertical="center"/>
    </x:xf>
    <x:xf numFmtId="10" fontId="1" fillId="6" borderId="20" xfId="0" applyAlignment="1">
      <x:alignment vertical="center"/>
    </x:xf>
    <x:xf numFmtId="168" fontId="1" fillId="6" borderId="19" xfId="0" applyAlignment="1">
      <x:alignment vertical="center"/>
    </x:xf>
    <x:xf numFmtId="168" fontId="1" fillId="6" borderId="0" xfId="0" applyAlignment="1">
      <x:alignment vertical="center"/>
    </x:xf>
    <x:xf numFmtId="168" fontId="1" fillId="6" borderId="20" xfId="0" applyAlignment="1">
      <x:alignment vertical="center"/>
    </x:xf>
    <x:xf numFmtId="166" fontId="1" fillId="6" borderId="21" xfId="0" applyAlignment="1">
      <x:alignment vertical="center"/>
    </x:xf>
    <x:xf numFmtId="166" fontId="1" fillId="6" borderId="24" xfId="0" applyAlignment="1">
      <x:alignment vertical="center"/>
    </x:xf>
    <x:xf numFmtId="166" fontId="1" fillId="6" borderId="22" xfId="0" applyAlignment="1">
      <x:alignment vertical="center"/>
    </x:xf>
    <x:xf numFmtId="165" fontId="1" fillId="6" borderId="13" xfId="0" applyAlignment="1">
      <x:alignment vertical="center"/>
    </x:xf>
    <x:xf numFmtId="164" fontId="1" fillId="6" borderId="12" xfId="0" applyAlignment="1">
      <x:alignment vertical="center"/>
    </x:xf>
    <x:xf numFmtId="164" fontId="1" fillId="6" borderId="13" xfId="0" applyAlignment="1">
      <x:alignment vertical="center"/>
    </x:xf>
    <x:xf numFmtId="164" fontId="1" fillId="6" borderId="14" xfId="0" applyAlignment="1">
      <x:alignment vertical="center"/>
    </x:xf>
    <x:xf numFmtId="165" fontId="1" fillId="6" borderId="18" xfId="0" applyAlignment="1">
      <x:alignment vertical="center"/>
    </x:xf>
    <x:xf numFmtId="165" fontId="1" fillId="6" borderId="20" xfId="0" applyAlignment="1">
      <x:alignment vertical="center"/>
    </x:xf>
    <x:xf numFmtId="0" fontId="1" fillId="6" borderId="16" xfId="0" applyAlignment="1">
      <x:alignment vertical="center"/>
    </x:xf>
    <x:xf numFmtId="165" fontId="1" fillId="6" borderId="22" xfId="0" applyAlignment="1">
      <x:alignment vertical="center"/>
    </x:xf>
    <x:xf numFmtId="0" fontId="1" fillId="6" borderId="23" xfId="0" applyAlignment="1">
      <x:alignment vertical="center"/>
    </x:xf>
    <x:xf numFmtId="0" fontId="1" fillId="6" borderId="12" xfId="0" applyAlignment="1">
      <x:alignment vertical="center" wrapText="1"/>
    </x:xf>
    <x:xf numFmtId="0" fontId="1" fillId="6" borderId="13" xfId="0" applyAlignment="1">
      <x:alignment vertical="center" wrapText="1"/>
    </x:xf>
    <x:xf numFmtId="165" fontId="1" fillId="6" borderId="13" xfId="0" applyAlignment="1">
      <x:alignment vertical="center" wrapText="1"/>
    </x:xf>
    <x:xf numFmtId="0" fontId="1" fillId="6" borderId="14" xfId="0" applyAlignment="1">
      <x:alignment vertical="center" wrapText="1"/>
    </x:xf>
    <x:xf numFmtId="0" fontId="1" fillId="6" borderId="17" xfId="0" applyAlignment="1">
      <x:alignment vertical="center" wrapText="1"/>
    </x:xf>
    <x:xf numFmtId="165" fontId="1" fillId="6" borderId="23" xfId="0" applyAlignment="1">
      <x:alignment vertical="center" wrapText="1"/>
    </x:xf>
    <x:xf numFmtId="166" fontId="1" fillId="6" borderId="23" xfId="0" applyAlignment="1">
      <x:alignment vertical="center" wrapText="1"/>
    </x:xf>
    <x:xf numFmtId="0" fontId="1" fillId="6" borderId="23" xfId="0" applyAlignment="1">
      <x:alignment vertical="center" wrapText="1"/>
    </x:xf>
    <x:xf numFmtId="1" fontId="1" fillId="6" borderId="23" xfId="0" applyAlignment="1">
      <x:alignment vertical="center" wrapText="1"/>
    </x:xf>
    <x:xf numFmtId="167" fontId="1" fillId="6" borderId="23" xfId="0" applyAlignment="1">
      <x:alignment vertical="center" wrapText="1"/>
    </x:xf>
    <x:xf numFmtId="0" fontId="1" fillId="6" borderId="18" xfId="0" applyAlignment="1">
      <x:alignment vertical="center" wrapText="1"/>
    </x:xf>
    <x:xf numFmtId="0" fontId="1" fillId="6" borderId="19" xfId="0" applyAlignment="1">
      <x:alignment vertical="center" wrapText="1"/>
    </x:xf>
    <x:xf numFmtId="165" fontId="1" fillId="6" borderId="0" xfId="0" applyAlignment="1">
      <x:alignment vertical="center" wrapText="1"/>
    </x:xf>
    <x:xf numFmtId="166" fontId="1" fillId="6" borderId="0" xfId="0" applyAlignment="1">
      <x:alignment vertical="center" wrapText="1"/>
    </x:xf>
    <x:xf numFmtId="0" fontId="1" fillId="6" borderId="0" xfId="0" applyAlignment="1">
      <x:alignment vertical="center" wrapText="1"/>
    </x:xf>
    <x:xf numFmtId="1" fontId="1" fillId="6" borderId="0" xfId="0" applyAlignment="1">
      <x:alignment vertical="center" wrapText="1"/>
    </x:xf>
    <x:xf numFmtId="167" fontId="1" fillId="6" borderId="0" xfId="0" applyAlignment="1">
      <x:alignment vertical="center" wrapText="1"/>
    </x:xf>
    <x:xf numFmtId="0" fontId="1" fillId="6" borderId="20" xfId="0" applyAlignment="1">
      <x:alignment vertical="center" wrapText="1"/>
    </x:xf>
    <x:xf numFmtId="0" fontId="1" fillId="6" borderId="21" xfId="0" applyAlignment="1">
      <x:alignment vertical="center" wrapText="1"/>
    </x:xf>
    <x:xf numFmtId="165" fontId="1" fillId="6" borderId="24" xfId="0" applyAlignment="1">
      <x:alignment vertical="center" wrapText="1"/>
    </x:xf>
    <x:xf numFmtId="166" fontId="1" fillId="6" borderId="24" xfId="0" applyAlignment="1">
      <x:alignment vertical="center" wrapText="1"/>
    </x:xf>
    <x:xf numFmtId="0" fontId="1" fillId="6" borderId="24" xfId="0" applyAlignment="1">
      <x:alignment vertical="center" wrapText="1"/>
    </x:xf>
    <x:xf numFmtId="1" fontId="1" fillId="6" borderId="24" xfId="0" applyAlignment="1">
      <x:alignment vertical="center" wrapText="1"/>
    </x:xf>
    <x:xf numFmtId="167" fontId="1" fillId="6" borderId="24" xfId="0" applyAlignment="1">
      <x:alignment vertical="center" wrapText="1"/>
    </x:xf>
    <x:xf numFmtId="0" fontId="1" fillId="6" borderId="22" xfId="0" applyAlignment="1">
      <x:alignment vertical="center" wrapText="1"/>
    </x:xf>
    <x:xf numFmtId="0" fontId="1" fillId="6" borderId="25" xfId="0" applyAlignment="1">
      <x:alignment vertical="center" wrapText="1"/>
    </x:xf>
    <x:xf numFmtId="0" fontId="1" fillId="6" borderId="26" xfId="0" applyAlignment="1">
      <x:alignment vertical="center" wrapText="1"/>
    </x:xf>
    <x:xf numFmtId="165" fontId="1" fillId="6" borderId="26" xfId="0" applyAlignment="1">
      <x:alignment vertical="center" wrapText="1"/>
    </x:xf>
    <x:xf numFmtId="0" fontId="1" fillId="6" borderId="27" xfId="0" applyAlignment="1">
      <x:alignment vertical="center" wrapText="1"/>
    </x:xf>
    <x:xf numFmtId="166" fontId="1" fillId="6" borderId="13" xfId="0" applyAlignment="1">
      <x:alignment vertical="center" wrapText="1"/>
    </x:xf>
    <x:xf numFmtId="165" fontId="1" fillId="6" borderId="14" xfId="0" applyAlignment="1">
      <x:alignment vertical="center" wrapText="1"/>
    </x:xf>
    <x:xf numFmtId="0" fontId="17" fillId="9" borderId="0" xfId="0"/>
    <x:xf numFmtId="169" fontId="17" fillId="9" borderId="0" xfId="0"/>
    <x:xf numFmtId="164" fontId="17" fillId="9" borderId="0" xfId="0"/>
    <x:xf numFmtId="0" fontId="1" fillId="17" borderId="28" xfId="0" applyAlignment="1">
      <x:alignment vertical="top"/>
    </x:xf>
    <x:xf numFmtId="0" fontId="1" fillId="17" borderId="29" xfId="0" applyAlignment="1">
      <x:alignment vertical="top"/>
    </x:xf>
    <x:xf numFmtId="0" fontId="1" fillId="17" borderId="30" xfId="0" applyAlignment="1">
      <x:alignment vertical="top"/>
    </x:xf>
    <x:xf numFmtId="0" fontId="21" fillId="17" borderId="28" xfId="0" applyAlignment="1">
      <x:alignment vertical="top"/>
    </x:xf>
    <x:xf numFmtId="170" fontId="21" fillId="17" borderId="28" xfId="0" applyAlignment="1">
      <x:alignment vertical="top"/>
    </x:xf>
    <x:xf numFmtId="10" fontId="21" fillId="17" borderId="28" xfId="0" applyAlignment="1">
      <x:alignment vertical="top"/>
    </x:xf>
    <x:xf numFmtId="0" fontId="21" fillId="17" borderId="29" xfId="0" applyAlignment="1">
      <x:alignment vertical="top"/>
    </x:xf>
    <x:xf numFmtId="170" fontId="21" fillId="17" borderId="29" xfId="0" applyAlignment="1">
      <x:alignment vertical="top"/>
    </x:xf>
    <x:xf numFmtId="10" fontId="21" fillId="17" borderId="29" xfId="0" applyAlignment="1">
      <x:alignment vertical="top"/>
    </x:xf>
    <x:xf numFmtId="0" fontId="21" fillId="17" borderId="30" xfId="0" applyAlignment="1">
      <x:alignment vertical="top"/>
    </x:xf>
    <x:xf numFmtId="170" fontId="21" fillId="17" borderId="30" xfId="0" applyAlignment="1">
      <x:alignment vertical="top"/>
    </x:xf>
    <x:xf numFmtId="10" fontId="21" fillId="17" borderId="30" xfId="0" applyAlignment="1">
      <x:alignment vertical="top"/>
    </x:xf>
    <x:xf numFmtId="0" fontId="0" fillId="17" borderId="0" xfId="0"/>
    <x:xf numFmtId="0" fontId="13" fillId="21" borderId="0" xfId="0"/>
    <x:xf numFmtId="0" fontId="17" fillId="21" borderId="0" xfId="0"/>
    <x:xf numFmtId="171" fontId="17" fillId="21" borderId="0" xfId="0"/>
    <x:xf numFmtId="0" fontId="22" fillId="0" borderId="0" xfId="0"/>
    <x:xf numFmtId="0" fontId="23" fillId="0" borderId="0" xfId="0"/>
    <x:xf numFmtId="0" fontId="22" fillId="0" borderId="39" xfId="0"/>
    <x:xf numFmtId="0" fontId="24" fillId="0" borderId="0" xfId="0"/>
    <x:xf numFmtId="0" fontId="22" fillId="22" borderId="0" xfId="0"/>
    <x:xf numFmtId="0" fontId="25" fillId="22" borderId="0" xfId="0"/>
    <x:xf numFmtId="0" fontId="22" fillId="23" borderId="0" xfId="0"/>
    <x:xf numFmtId="0" fontId="26" fillId="23" borderId="0" xfId="0"/>
    <x:xf numFmtId="0" fontId="22" fillId="24" borderId="0" xfId="0"/>
    <x:xf numFmtId="0" fontId="26" fillId="24" borderId="0" xfId="0"/>
    <x:xf numFmtId="0" fontId="4" fillId="24" borderId="0" xfId="0"/>
    <x:xf numFmtId="171" fontId="22" fillId="22" borderId="0" xfId="0"/>
    <x:xf numFmtId="0" fontId="27" fillId="0" borderId="0" xfId="0"/>
    <x:xf numFmtId="0" fontId="22" fillId="25" borderId="0" xfId="0"/>
    <x:xf numFmtId="0" fontId="25" fillId="25" borderId="0" xfId="0"/>
    <x:xf numFmtId="172" fontId="25" fillId="25" borderId="0" xfId="0"/>
    <x:xf numFmtId="167" fontId="25" fillId="25" borderId="0" xfId="0"/>
    <x:xf numFmtId="0" fontId="22" fillId="26" borderId="0" xfId="0"/>
    <x:xf numFmtId="0" fontId="26" fillId="26" borderId="0" xfId="0"/>
    <x:xf numFmtId="0" fontId="4" fillId="26" borderId="0" xfId="0"/>
    <x:xf numFmtId="0" fontId="4" fillId="25" borderId="0" xfId="0"/>
    <x:xf numFmtId="0" fontId="28" fillId="25" borderId="0" xfId="0"/>
    <x:xf numFmtId="0" fontId="22" fillId="27" borderId="0" xfId="0"/>
    <x:xf numFmtId="0" fontId="26" fillId="27" borderId="0" xfId="0"/>
    <x:xf numFmtId="0" fontId="4" fillId="27" borderId="0" xfId="0"/>
    <x:xf numFmtId="171" fontId="25" fillId="25" borderId="0" xfId="0"/>
    <x:xf numFmtId="166" fontId="22" fillId="0" borderId="0" xfId="0"/>
    <x:xf numFmtId="0" fontId="0" fillId="28" borderId="0" xfId="0"/>
    <x:xf numFmtId="0" fontId="29" fillId="28" borderId="0" xfId="0"/>
    <x:xf numFmtId="0" fontId="15" fillId="0" borderId="0" xfId="0"/>
    <x:xf numFmtId="0" fontId="0" fillId="29" borderId="0" xfId="0"/>
    <x:xf numFmtId="0" fontId="16" fillId="29" borderId="0" xfId="0"/>
    <x:xf numFmtId="171" fontId="0" fillId="0" borderId="0" xfId="0"/>
    <x:xf numFmtId="171" fontId="0" fillId="30" borderId="0" xfId="0"/>
    <x:xf numFmtId="0" fontId="0" fillId="30" borderId="0" xfId="0"/>
    <x:xf numFmtId="0" fontId="13" fillId="0" borderId="0" xfId="0"/>
    <x:xf numFmtId="171" fontId="13" fillId="30" borderId="0" xfId="0"/>
    <x:xf numFmtId="171" fontId="13" fillId="0" borderId="0" xfId="0"/>
    <x:xf numFmtId="0" fontId="13" fillId="30" borderId="0" xfId="0"/>
    <x:xf numFmtId="171" fontId="13" fillId="31" borderId="0" xfId="0"/>
    <x:xf numFmtId="0" fontId="4" fillId="28" borderId="0" xfId="0"/>
    <x:xf numFmtId="0" fontId="4" fillId="28" borderId="0" xfId="0" applyAlignment="1">
      <x:alignment wrapText="1"/>
    </x:xf>
    <x:xf numFmtId="167" fontId="13" fillId="30" borderId="0" xfId="0"/>
    <x:xf numFmtId="167" fontId="13" fillId="0" borderId="0" xfId="0"/>
    <x:xf numFmtId="167" fontId="13" fillId="31" borderId="0" xfId="0"/>
    <x:xf numFmtId="0" fontId="16" fillId="0" borderId="0" xfId="0"/>
    <x:xf numFmtId="0" fontId="16" fillId="31" borderId="0" xfId="0"/>
    <x:xf numFmtId="0" fontId="15" fillId="0" borderId="0" xfId="0" applyAlignment="1">
      <x:alignment vertical="center"/>
    </x:xf>
    <x:xf numFmtId="0" fontId="0" fillId="0" borderId="0" xfId="0" applyAlignment="1">
      <x:alignment vertical="center"/>
    </x:xf>
    <x:xf numFmtId="0" fontId="16" fillId="29" borderId="0" xfId="0" applyAlignment="1">
      <x:alignment vertical="center"/>
    </x:xf>
    <x:xf numFmtId="0" fontId="13" fillId="0" borderId="0" xfId="0" applyAlignment="1">
      <x:alignment vertical="center"/>
    </x:xf>
    <x:xf numFmtId="171" fontId="13" fillId="30" borderId="0" xfId="0" applyAlignment="1">
      <x:alignment vertical="center"/>
    </x:xf>
    <x:xf numFmtId="171" fontId="13" fillId="31" borderId="0" xfId="0" applyAlignment="1">
      <x:alignment vertical="center"/>
    </x:xf>
    <x:xf numFmtId="0" fontId="13" fillId="30" borderId="0" xfId="0" applyAlignment="1">
      <x:alignment vertical="center"/>
    </x:xf>
    <x:xf numFmtId="0" fontId="4" fillId="28" borderId="0" xfId="0" applyAlignment="1">
      <x:alignment vertical="center" wrapText="1"/>
    </x:xf>
    <x:xf numFmtId="167" fontId="13" fillId="30" borderId="0" xfId="0" applyAlignment="1">
      <x:alignment vertical="center"/>
    </x:xf>
    <x:xf numFmtId="167" fontId="13" fillId="31" borderId="0" xfId="0" applyAlignment="1">
      <x:alignment vertical="center"/>
    </x:xf>
    <x:xf numFmtId="0" fontId="0" fillId="30" borderId="0" xfId="0" applyAlignment="1">
      <x:alignment vertical="center"/>
    </x:xf>
    <x:xf numFmtId="171" fontId="0" fillId="30" borderId="0" xfId="0" applyAlignment="1">
      <x:alignment vertical="center"/>
    </x:xf>
    <x:xf numFmtId="0" fontId="16" fillId="0" borderId="0" xfId="0" applyAlignment="1">
      <x:alignment vertical="center"/>
    </x:xf>
    <x:xf numFmtId="0" fontId="16" fillId="31" borderId="0" xfId="0" applyAlignment="1">
      <x:alignment vertical="center"/>
    </x:xf>
    <x:xf numFmtId="0" fontId="13" fillId="30" borderId="0" xfId="0" applyAlignment="1">
      <x:alignment vertical="center" wrapText="1"/>
    </x:xf>
    <x:xf numFmtId="167" fontId="13" fillId="30" borderId="0" xfId="0" applyAlignment="1">
      <x:alignment vertical="center" wrapText="1"/>
    </x:xf>
    <x:xf numFmtId="0" fontId="0" fillId="32" borderId="0" xfId="0"/>
    <x:xf numFmtId="0" fontId="29" fillId="32" borderId="0" xfId="0"/>
    <x:xf numFmtId="0" fontId="0" fillId="33" borderId="0" xfId="0"/>
    <x:xf numFmtId="0" fontId="16" fillId="33" borderId="0" xfId="0"/>
    <x:xf numFmtId="0" fontId="4" fillId="32" borderId="0" xfId="0"/>
    <x:xf numFmtId="0" fontId="4" fillId="32" borderId="0" xfId="0" applyAlignment="1">
      <x:alignment wrapText="1"/>
    </x:xf>
    <x:xf numFmtId="0" fontId="4" fillId="32" borderId="0" xfId="0" applyAlignment="1">
      <x:alignment vertical="center" wrapText="1"/>
    </x:xf>
    <x:xf numFmtId="0" fontId="0" fillId="34" borderId="0" xfId="0"/>
    <x:xf numFmtId="0" fontId="0" fillId="35" borderId="0" xfId="0"/>
    <x:xf numFmtId="0" fontId="13" fillId="34" borderId="0" xfId="0"/>
    <x:xf numFmtId="0" fontId="13" fillId="35" borderId="0" xfId="0"/>
    <x:xf numFmtId="171" fontId="0" fillId="34" borderId="0" xfId="0"/>
    <x:xf numFmtId="171" fontId="13" fillId="34" borderId="0" xfId="0"/>
    <x:xf numFmtId="0" fontId="13" fillId="34" borderId="0" xfId="0" applyAlignment="1">
      <x:alignment vertical="center"/>
    </x:xf>
    <x:xf numFmtId="0" fontId="0" fillId="34" borderId="0" xfId="0" applyAlignment="1">
      <x:alignment vertical="center"/>
    </x:xf>
    <x:xf numFmtId="171" fontId="13" fillId="34" borderId="0" xfId="0" applyAlignment="1">
      <x:alignment vertical="center"/>
    </x:xf>
    <x:xf numFmtId="0" fontId="13" fillId="35" borderId="0" xfId="0" applyAlignment="1">
      <x:alignment vertical="center"/>
    </x:xf>
    <x:xf numFmtId="0" fontId="16" fillId="33" borderId="0" xfId="0" applyAlignment="1">
      <x:alignment vertical="center"/>
    </x:xf>
    <x:xf numFmtId="0" fontId="30" fillId="0" borderId="0" xfId="0"/>
    <x:xf numFmtId="0" fontId="0" fillId="0" borderId="40" xfId="0"/>
    <x:xf numFmtId="0" fontId="0" fillId="36" borderId="0" xfId="0"/>
    <x:xf numFmtId="171" fontId="0" fillId="36" borderId="0" xfId="0"/>
    <x:xf numFmtId="0" fontId="0" fillId="37" borderId="0" xfId="0"/>
    <x:xf numFmtId="0" fontId="16" fillId="37" borderId="0" xfId="0"/>
    <x:xf numFmtId="0" fontId="0" fillId="38" borderId="0" xfId="0"/>
    <x:xf numFmtId="0" fontId="4" fillId="38" borderId="0" xfId="0"/>
    <x:xf numFmtId="0" fontId="4" fillId="38" borderId="0" xfId="0" applyAlignment="1">
      <x:alignment wrapText="1"/>
    </x:xf>
    <x:xf numFmtId="0" fontId="4" fillId="38" borderId="0" xfId="0" applyAlignment="1">
      <x:alignment vertical="center" wrapText="1"/>
    </x:xf>
    <x:xf numFmtId="0" fontId="0" fillId="39" borderId="0" xfId="0"/>
    <x:xf numFmtId="168" fontId="0" fillId="36" borderId="0" xfId="0"/>
    <x:xf numFmtId="173" fontId="0" fillId="36" borderId="0" xfId="0"/>
    <x:xf numFmtId="173" fontId="0" fillId="39" borderId="0" xfId="0"/>
    <x:xf numFmtId="49" fontId="0" fillId="39" borderId="0" xfId="0"/>
    <x:xf numFmtId="168" fontId="0" fillId="0" borderId="0" xfId="0"/>
    <x:xf numFmtId="173" fontId="0" fillId="0" borderId="0" xfId="0"/>
    <x:xf numFmtId="0" fontId="13" fillId="36" borderId="0" xfId="0"/>
    <x:xf numFmtId="171" fontId="13" fillId="36" borderId="0" xfId="0"/>
    <x:xf numFmtId="0" fontId="13" fillId="39" borderId="0" xfId="0"/>
    <x:xf numFmtId="173" fontId="13" fillId="36" borderId="0" xfId="0"/>
    <x:xf numFmtId="168" fontId="13" fillId="36" borderId="0" xfId="0"/>
    <x:xf numFmtId="173" fontId="13" fillId="39" borderId="0" xfId="0"/>
    <x:xf numFmtId="49" fontId="13" fillId="39" borderId="0" xfId="0"/>
    <x:xf numFmtId="173" fontId="13" fillId="0" borderId="0" xfId="0"/>
    <x:xf numFmtId="168" fontId="13" fillId="0" borderId="0" xfId="0"/>
    <x:xf numFmtId="0" fontId="13" fillId="36" borderId="0" xfId="0" applyAlignment="1">
      <x:alignment vertical="center"/>
    </x:xf>
    <x:xf numFmtId="171" fontId="13" fillId="36" borderId="0" xfId="0" applyAlignment="1">
      <x:alignment vertical="center"/>
    </x:xf>
    <x:xf numFmtId="0" fontId="13" fillId="39" borderId="0" xfId="0" applyAlignment="1">
      <x:alignment vertical="center"/>
    </x:xf>
    <x:xf numFmtId="0" fontId="13" fillId="0" borderId="0" xfId="0" applyAlignment="1">
      <x:alignment vertical="center" wrapText="1"/>
    </x:xf>
    <x:xf numFmtId="0" fontId="13" fillId="40" borderId="0" xfId="0" applyAlignment="1">
      <x:alignment vertical="center"/>
    </x:xf>
    <x:xf numFmtId="171" fontId="13" fillId="40" borderId="0" xfId="0" applyAlignment="1">
      <x:alignment vertical="center"/>
    </x:xf>
    <x:xf numFmtId="0" fontId="0" fillId="41" borderId="0" xfId="0"/>
    <x:xf numFmtId="0" fontId="16" fillId="41" borderId="0" xfId="0"/>
    <x:xf numFmtId="0" fontId="0" fillId="42" borderId="0" xfId="0"/>
    <x:xf numFmtId="0" fontId="4" fillId="42" borderId="0" xfId="0"/>
    <x:xf numFmtId="0" fontId="4" fillId="42" borderId="0" xfId="0" applyAlignment="1">
      <x:alignment wrapText="1"/>
    </x:xf>
    <x:xf numFmtId="0" fontId="0" fillId="40" borderId="0" xfId="0"/>
    <x:xf numFmtId="0" fontId="0" fillId="43" borderId="0" xfId="0"/>
    <x:xf numFmtId="171" fontId="0" fillId="40" borderId="0" xfId="0"/>
    <x:xf numFmtId="0" fontId="13" fillId="40" borderId="0" xfId="0"/>
    <x:xf numFmtId="171" fontId="13" fillId="40" borderId="0" xfId="0"/>
    <x:xf numFmtId="0" fontId="13" fillId="43" borderId="0" xfId="0"/>
    <x:xf numFmtId="0" fontId="13" fillId="43" borderId="0" xfId="0" applyAlignment="1">
      <x:alignment vertical="center"/>
    </x:xf>
    <x:xf numFmtId="0" fontId="13" fillId="40" borderId="0" xfId="0" applyAlignment="1">
      <x:alignment vertical="center" wrapText="1"/>
    </x:xf>
    <x:xf numFmtId="171" fontId="13" fillId="40" borderId="0" xfId="0" applyAlignment="1">
      <x:alignment vertical="center" wrapText="1"/>
    </x:xf>
    <x:xf numFmtId="0" fontId="16" fillId="43" borderId="0" xfId="0"/>
    <x:xf numFmtId="0" fontId="13" fillId="0" borderId="40" xfId="0"/>
    <x:xf numFmtId="0" fontId="13" fillId="44" borderId="0" xfId="0"/>
    <x:xf numFmtId="0" fontId="13" fillId="45" borderId="0" xfId="0"/>
    <x:xf numFmtId="0" fontId="16" fillId="45" borderId="0" xfId="0"/>
    <x:xf numFmtId="0" fontId="13" fillId="46" borderId="0" xfId="0"/>
    <x:xf numFmtId="0" fontId="4" fillId="46" borderId="0" xfId="0"/>
    <x:xf numFmtId="0" fontId="4" fillId="46" borderId="0" xfId="0" applyAlignment="1">
      <x:alignment wrapText="1"/>
    </x:xf>
    <x:xf numFmtId="0" fontId="4" fillId="46" borderId="0" xfId="0" applyAlignment="1">
      <x:alignment vertical="center" wrapText="1"/>
    </x:xf>
    <x:xf numFmtId="171" fontId="13" fillId="44" borderId="0" xfId="0"/>
    <x:xf numFmtId="9" fontId="13" fillId="0" borderId="0" xfId="0"/>
    <x:xf numFmtId="9" fontId="13" fillId="47" borderId="0" xfId="0"/>
    <x:xf numFmtId="0" fontId="13" fillId="47" borderId="0" xfId="0"/>
    <x:xf numFmtId="0" fontId="13" fillId="48" borderId="0" xfId="0"/>
    <x:xf numFmtId="171" fontId="13" fillId="48" borderId="0" xfId="0"/>
    <x:xf numFmtId="0" fontId="13" fillId="49" borderId="0" xfId="0"/>
    <x:xf numFmtId="0" fontId="16" fillId="49" borderId="0" xfId="0"/>
    <x:xf numFmtId="0" fontId="13" fillId="50" borderId="0" xfId="0"/>
    <x:xf numFmtId="0" fontId="4" fillId="50" borderId="0" xfId="0"/>
    <x:xf numFmtId="0" fontId="4" fillId="50" borderId="0" xfId="0" applyAlignment="1">
      <x:alignment wrapText="1"/>
    </x:xf>
    <x:xf numFmtId="0" fontId="4" fillId="50" borderId="0" xfId="0" applyAlignment="1">
      <x:alignment vertical="center" wrapText="1"/>
    </x:xf>
    <x:xf numFmtId="0" fontId="13" fillId="51" borderId="0" xfId="0"/>
    <x:xf numFmtId="4" fontId="13" fillId="48" borderId="0" xfId="0"/>
    <x:xf numFmtId="168" fontId="13" fillId="51" borderId="0" xfId="0"/>
    <x:xf numFmtId="168" fontId="13" fillId="48" borderId="0" xfId="0"/>
    <x:xf numFmtId="0" fontId="13" fillId="52" borderId="0" xfId="0"/>
    <x:xf numFmtId="0" fontId="16" fillId="52" borderId="0" xfId="0"/>
    <x:xf numFmtId="0" fontId="13" fillId="53" borderId="0" xfId="0"/>
    <x:xf numFmtId="171" fontId="13" fillId="53" borderId="0" xfId="0"/>
    <x:xf numFmtId="0" fontId="13" fillId="54" borderId="0" xfId="0"/>
    <x:xf numFmtId="0" fontId="13" fillId="55" borderId="0" xfId="0"/>
    <x:xf numFmtId="0" fontId="4" fillId="55" borderId="0" xfId="0"/>
    <x:xf numFmtId="0" fontId="4" fillId="55" borderId="0" xfId="0" applyAlignment="1">
      <x:alignment wrapText="1"/>
    </x:xf>
    <x:xf numFmtId="0" fontId="4" fillId="55" borderId="0" xfId="0" applyAlignment="1">
      <x:alignment vertical="center" wrapText="1"/>
    </x:xf>
    <x:xf numFmtId="0" fontId="31" fillId="0" borderId="0" xfId="0" applyAlignment="1">
      <x:alignment vertical="center" wrapText="1"/>
    </x:xf>
    <x:xf numFmtId="0" fontId="31" fillId="56" borderId="0" xfId="0" applyAlignment="1">
      <x:alignment vertical="center" wrapText="1"/>
    </x:xf>
    <x:xf numFmtId="0" fontId="32" fillId="56" borderId="0" xfId="0" applyAlignment="1">
      <x:alignment vertical="center" wrapText="1"/>
    </x:xf>
    <x:xf numFmtId="0" fontId="32" fillId="56" borderId="0" xfId="0" applyAlignment="1">
      <x:alignment vertical="center"/>
    </x:xf>
    <x:xf numFmtId="0" fontId="31" fillId="0" borderId="0" xfId="0" applyAlignment="1">
      <x:alignment vertical="center"/>
    </x:xf>
    <x:xf numFmtId="0" fontId="31" fillId="57" borderId="0" xfId="0" applyAlignment="1">
      <x:alignment vertical="center" wrapText="1"/>
    </x:xf>
    <x:xf numFmtId="0" fontId="31" fillId="58" borderId="0" xfId="0" applyAlignment="1">
      <x:alignment vertical="center" wrapText="1"/>
    </x:xf>
    <x:xf numFmtId="174" fontId="31" fillId="57" borderId="0" xfId="0" applyAlignment="1">
      <x:alignment vertical="center" wrapText="1"/>
    </x:xf>
    <x:xf numFmtId="174" fontId="31" fillId="58" borderId="0" xfId="0" applyAlignment="1">
      <x:alignment vertical="center" wrapText="1"/>
    </x:xf>
    <x:xf numFmtId="171" fontId="31" fillId="57" borderId="0" xfId="0" applyAlignment="1">
      <x:alignment vertical="center" wrapText="1"/>
    </x:xf>
    <x:xf numFmtId="0" fontId="33" fillId="56" borderId="0" xfId="0" applyAlignment="1">
      <x:alignment vertical="center" wrapText="1"/>
    </x:xf>
    <x:xf numFmtId="0" fontId="31" fillId="59" borderId="0" xfId="0" applyAlignment="1">
      <x:alignment vertical="center" wrapText="1"/>
    </x:xf>
    <x:xf numFmtId="0" fontId="31" fillId="60" borderId="0" xfId="0" applyAlignment="1">
      <x:alignment vertical="center" wrapText="1"/>
    </x:xf>
    <x:xf numFmtId="171" fontId="31" fillId="59" borderId="0" xfId="0" applyAlignment="1">
      <x:alignment vertical="center" wrapText="1"/>
    </x:xf>
    <x:xf numFmtId="171" fontId="31" fillId="60" borderId="0" xfId="0" applyAlignment="1">
      <x:alignment vertical="center" wrapText="1"/>
    </x:xf>
    <x:xf numFmtId="0" fontId="1" fillId="0" borderId="0" xfId="0" applyAlignment="1">
      <x:alignment vertical="center" wrapText="1"/>
    </x:xf>
    <x:xf numFmtId="165" fontId="1" fillId="0" borderId="0" xfId="0" applyAlignment="1">
      <x:alignment vertical="center" wrapText="1"/>
    </x:xf>
    <x:xf numFmtId="0" fontId="0" fillId="17" borderId="0" xfId="0" applyProtection="1">
      <x:protection locked="0" hidden="0"/>
    </x:xf>
    <x:xf numFmtId="165" fontId="1" fillId="6" borderId="12" xfId="0" applyAlignment="1" applyProtection="1">
      <x:alignment vertical="center"/>
      <x:protection locked="0" hidden="0"/>
    </x:xf>
    <x:xf numFmtId="0" fontId="1" fillId="6" borderId="13" xfId="0" applyAlignment="1" applyProtection="1">
      <x:alignment vertical="center"/>
      <x:protection locked="0" hidden="0"/>
    </x:xf>
    <x:xf numFmtId="166" fontId="1" fillId="6" borderId="13" xfId="0" applyAlignment="1" applyProtection="1">
      <x:alignment vertical="center"/>
      <x:protection locked="0" hidden="0"/>
    </x:xf>
    <x:xf numFmtId="166" fontId="1" fillId="6" borderId="14" xfId="0" applyAlignment="1" applyProtection="1">
      <x:alignment vertical="center"/>
      <x:protection locked="0" hidden="0"/>
    </x:xf>
    <x:xf numFmtId="164" fontId="1" fillId="6" borderId="17" xfId="0" applyAlignment="1" applyProtection="1">
      <x:alignment vertical="center"/>
      <x:protection locked="0" hidden="0"/>
    </x:xf>
    <x:xf numFmtId="164" fontId="1" fillId="6" borderId="23" xfId="0" applyAlignment="1" applyProtection="1">
      <x:alignment vertical="center"/>
      <x:protection locked="0" hidden="0"/>
    </x:xf>
    <x:xf numFmtId="164" fontId="1" fillId="6" borderId="18" xfId="0" applyAlignment="1" applyProtection="1">
      <x:alignment vertical="center"/>
      <x:protection locked="0" hidden="0"/>
    </x:xf>
    <x:xf numFmtId="164" fontId="1" fillId="6" borderId="19" xfId="0" applyAlignment="1" applyProtection="1">
      <x:alignment vertical="center"/>
      <x:protection locked="0" hidden="0"/>
    </x:xf>
    <x:xf numFmtId="164" fontId="1" fillId="6" borderId="0" xfId="0" applyAlignment="1" applyProtection="1">
      <x:alignment vertical="center"/>
      <x:protection locked="0" hidden="0"/>
    </x:xf>
    <x:xf numFmtId="164" fontId="1" fillId="6" borderId="20" xfId="0" applyAlignment="1" applyProtection="1">
      <x:alignment vertical="center"/>
      <x:protection locked="0" hidden="0"/>
    </x:xf>
    <x:xf numFmtId="167" fontId="1" fillId="6" borderId="19" xfId="0" applyAlignment="1" applyProtection="1">
      <x:alignment vertical="center"/>
      <x:protection locked="0" hidden="0"/>
    </x:xf>
    <x:xf numFmtId="167" fontId="1" fillId="6" borderId="0" xfId="0" applyAlignment="1" applyProtection="1">
      <x:alignment vertical="center"/>
      <x:protection locked="0" hidden="0"/>
    </x:xf>
    <x:xf numFmtId="167" fontId="1" fillId="6" borderId="20" xfId="0" applyAlignment="1" applyProtection="1">
      <x:alignment vertical="center"/>
      <x:protection locked="0" hidden="0"/>
    </x:xf>
    <x:xf numFmtId="0" fontId="1" fillId="6" borderId="19" xfId="0" applyAlignment="1" applyProtection="1">
      <x:alignment vertical="center"/>
      <x:protection locked="0" hidden="0"/>
    </x:xf>
    <x:xf numFmtId="0" fontId="1" fillId="6" borderId="0" xfId="0" applyAlignment="1" applyProtection="1">
      <x:alignment vertical="center"/>
      <x:protection locked="0" hidden="0"/>
    </x:xf>
    <x:xf numFmtId="0" fontId="1" fillId="6" borderId="20" xfId="0" applyAlignment="1" applyProtection="1">
      <x:alignment vertical="center"/>
      <x:protection locked="0" hidden="0"/>
    </x:xf>
    <x:xf numFmtId="0" fontId="1" fillId="6" borderId="21" xfId="0" applyAlignment="1" applyProtection="1">
      <x:alignment vertical="center"/>
      <x:protection locked="0" hidden="0"/>
    </x:xf>
    <x:xf numFmtId="0" fontId="1" fillId="6" borderId="24" xfId="0" applyAlignment="1" applyProtection="1">
      <x:alignment vertical="center"/>
      <x:protection locked="0" hidden="0"/>
    </x:xf>
    <x:xf numFmtId="0" fontId="1" fillId="6" borderId="22" xfId="0" applyAlignment="1" applyProtection="1">
      <x:alignment vertical="center"/>
      <x:protection locked="0" hidden="0"/>
    </x:xf>
    <x:xf numFmtId="0" fontId="1" fillId="6" borderId="12" xfId="0" applyAlignment="1" applyProtection="1">
      <x:alignment vertical="center"/>
      <x:protection locked="0" hidden="0"/>
    </x:xf>
    <x:xf numFmtId="0" fontId="1" fillId="6" borderId="14" xfId="0" applyAlignment="1" applyProtection="1">
      <x:alignment vertical="center"/>
      <x:protection locked="0" hidden="0"/>
    </x:xf>
    <x:xf numFmtId="166" fontId="1" fillId="6" borderId="17" xfId="0" applyAlignment="1" applyProtection="1">
      <x:alignment vertical="center"/>
      <x:protection locked="0" hidden="0"/>
    </x:xf>
    <x:xf numFmtId="166" fontId="1" fillId="6" borderId="23" xfId="0" applyAlignment="1" applyProtection="1">
      <x:alignment vertical="center"/>
      <x:protection locked="0" hidden="0"/>
    </x:xf>
    <x:xf numFmtId="166" fontId="1" fillId="6" borderId="18" xfId="0" applyAlignment="1" applyProtection="1">
      <x:alignment vertical="center"/>
      <x:protection locked="0" hidden="0"/>
    </x:xf>
    <x:xf numFmtId="0" fontId="1" fillId="6" borderId="17" xfId="0" applyAlignment="1" applyProtection="1">
      <x:alignment vertical="center"/>
      <x:protection locked="0" hidden="0"/>
    </x:xf>
    <x:xf numFmtId="0" fontId="1" fillId="6" borderId="18" xfId="0" applyAlignment="1" applyProtection="1">
      <x:alignment vertical="center"/>
      <x:protection locked="0" hidden="0"/>
    </x:xf>
    <x:xf numFmtId="166" fontId="1" fillId="6" borderId="19" xfId="0" applyAlignment="1" applyProtection="1">
      <x:alignment vertical="center"/>
      <x:protection locked="0" hidden="0"/>
    </x:xf>
    <x:xf numFmtId="166" fontId="1" fillId="6" borderId="0" xfId="0" applyAlignment="1" applyProtection="1">
      <x:alignment vertical="center"/>
      <x:protection locked="0" hidden="0"/>
    </x:xf>
    <x:xf numFmtId="166" fontId="1" fillId="6" borderId="20" xfId="0" applyAlignment="1" applyProtection="1">
      <x:alignment vertical="center"/>
      <x:protection locked="0" hidden="0"/>
    </x:xf>
    <x:xf numFmtId="10" fontId="1" fillId="6" borderId="19" xfId="0" applyAlignment="1" applyProtection="1">
      <x:alignment vertical="center"/>
      <x:protection locked="0" hidden="0"/>
    </x:xf>
    <x:xf numFmtId="10" fontId="1" fillId="6" borderId="0" xfId="0" applyAlignment="1" applyProtection="1">
      <x:alignment vertical="center"/>
      <x:protection locked="0" hidden="0"/>
    </x:xf>
    <x:xf numFmtId="10" fontId="1" fillId="6" borderId="20" xfId="0" applyAlignment="1" applyProtection="1">
      <x:alignment vertical="center"/>
      <x:protection locked="0" hidden="0"/>
    </x:xf>
    <x:xf numFmtId="168" fontId="1" fillId="6" borderId="19" xfId="0" applyAlignment="1" applyProtection="1">
      <x:alignment vertical="center"/>
      <x:protection locked="0" hidden="0"/>
    </x:xf>
    <x:xf numFmtId="168" fontId="1" fillId="6" borderId="0" xfId="0" applyAlignment="1" applyProtection="1">
      <x:alignment vertical="center"/>
      <x:protection locked="0" hidden="0"/>
    </x:xf>
    <x:xf numFmtId="168" fontId="1" fillId="6" borderId="20" xfId="0" applyAlignment="1" applyProtection="1">
      <x:alignment vertical="center"/>
      <x:protection locked="0" hidden="0"/>
    </x:xf>
    <x:xf numFmtId="166" fontId="1" fillId="6" borderId="21" xfId="0" applyAlignment="1" applyProtection="1">
      <x:alignment vertical="center"/>
      <x:protection locked="0" hidden="0"/>
    </x:xf>
    <x:xf numFmtId="166" fontId="1" fillId="6" borderId="24" xfId="0" applyAlignment="1" applyProtection="1">
      <x:alignment vertical="center"/>
      <x:protection locked="0" hidden="0"/>
    </x:xf>
    <x:xf numFmtId="166" fontId="1" fillId="6" borderId="22" xfId="0" applyAlignment="1" applyProtection="1">
      <x:alignment vertical="center"/>
      <x:protection locked="0" hidden="0"/>
    </x:xf>
    <x:xf numFmtId="165" fontId="1" fillId="6" borderId="13" xfId="0" applyAlignment="1" applyProtection="1">
      <x:alignment vertical="center"/>
      <x:protection locked="0" hidden="0"/>
    </x:xf>
    <x:xf numFmtId="164" fontId="1" fillId="6" borderId="12" xfId="0" applyAlignment="1" applyProtection="1">
      <x:alignment vertical="center"/>
      <x:protection locked="0" hidden="0"/>
    </x:xf>
    <x:xf numFmtId="164" fontId="1" fillId="6" borderId="13" xfId="0" applyAlignment="1" applyProtection="1">
      <x:alignment vertical="center"/>
      <x:protection locked="0" hidden="0"/>
    </x:xf>
    <x:xf numFmtId="164" fontId="1" fillId="6" borderId="14" xfId="0" applyAlignment="1" applyProtection="1">
      <x:alignment vertical="center"/>
      <x:protection locked="0" hidden="0"/>
    </x:xf>
    <x:xf numFmtId="165" fontId="1" fillId="6" borderId="18" xfId="0" applyAlignment="1" applyProtection="1">
      <x:alignment vertical="center"/>
      <x:protection locked="0" hidden="0"/>
    </x:xf>
    <x:xf numFmtId="165" fontId="1" fillId="6" borderId="20" xfId="0" applyAlignment="1" applyProtection="1">
      <x:alignment vertical="center"/>
      <x:protection locked="0" hidden="0"/>
    </x:xf>
    <x:xf numFmtId="0" fontId="1" fillId="6" borderId="16" xfId="0" applyAlignment="1" applyProtection="1">
      <x:alignment vertical="center"/>
      <x:protection locked="0" hidden="0"/>
    </x:xf>
    <x:xf numFmtId="165" fontId="1" fillId="6" borderId="22" xfId="0" applyAlignment="1" applyProtection="1">
      <x:alignment vertical="center"/>
      <x:protection locked="0" hidden="0"/>
    </x:xf>
    <x:xf numFmtId="0" fontId="1" fillId="6" borderId="23" xfId="0" applyAlignment="1" applyProtection="1">
      <x:alignment vertical="center"/>
      <x:protection locked="0" hidden="0"/>
    </x:xf>
    <x:xf numFmtId="0" fontId="1" fillId="6" borderId="12" xfId="0" applyAlignment="1" applyProtection="1">
      <x:alignment vertical="center" wrapText="1"/>
      <x:protection locked="0" hidden="0"/>
    </x:xf>
    <x:xf numFmtId="0" fontId="1" fillId="6" borderId="13" xfId="0" applyAlignment="1" applyProtection="1">
      <x:alignment vertical="center" wrapText="1"/>
      <x:protection locked="0" hidden="0"/>
    </x:xf>
    <x:xf numFmtId="165" fontId="1" fillId="6" borderId="13" xfId="0" applyAlignment="1" applyProtection="1">
      <x:alignment vertical="center" wrapText="1"/>
      <x:protection locked="0" hidden="0"/>
    </x:xf>
    <x:xf numFmtId="0" fontId="1" fillId="6" borderId="14" xfId="0" applyAlignment="1" applyProtection="1">
      <x:alignment vertical="center" wrapText="1"/>
      <x:protection locked="0" hidden="0"/>
    </x:xf>
    <x:xf numFmtId="0" fontId="1" fillId="6" borderId="17" xfId="0" applyAlignment="1" applyProtection="1">
      <x:alignment vertical="center" wrapText="1"/>
      <x:protection locked="0" hidden="0"/>
    </x:xf>
    <x:xf numFmtId="165" fontId="1" fillId="6" borderId="23" xfId="0" applyAlignment="1" applyProtection="1">
      <x:alignment vertical="center" wrapText="1"/>
      <x:protection locked="0" hidden="0"/>
    </x:xf>
    <x:xf numFmtId="166" fontId="1" fillId="6" borderId="23" xfId="0" applyAlignment="1" applyProtection="1">
      <x:alignment vertical="center" wrapText="1"/>
      <x:protection locked="0" hidden="0"/>
    </x:xf>
    <x:xf numFmtId="0" fontId="1" fillId="6" borderId="23" xfId="0" applyAlignment="1" applyProtection="1">
      <x:alignment vertical="center" wrapText="1"/>
      <x:protection locked="0" hidden="0"/>
    </x:xf>
    <x:xf numFmtId="1" fontId="1" fillId="6" borderId="23" xfId="0" applyAlignment="1" applyProtection="1">
      <x:alignment vertical="center" wrapText="1"/>
      <x:protection locked="0" hidden="0"/>
    </x:xf>
    <x:xf numFmtId="167" fontId="1" fillId="6" borderId="23" xfId="0" applyAlignment="1" applyProtection="1">
      <x:alignment vertical="center" wrapText="1"/>
      <x:protection locked="0" hidden="0"/>
    </x:xf>
    <x:xf numFmtId="0" fontId="1" fillId="6" borderId="18" xfId="0" applyAlignment="1" applyProtection="1">
      <x:alignment vertical="center" wrapText="1"/>
      <x:protection locked="0" hidden="0"/>
    </x:xf>
    <x:xf numFmtId="0" fontId="1" fillId="6" borderId="19" xfId="0" applyAlignment="1" applyProtection="1">
      <x:alignment vertical="center" wrapText="1"/>
      <x:protection locked="0" hidden="0"/>
    </x:xf>
    <x:xf numFmtId="165" fontId="1" fillId="6" borderId="0" xfId="0" applyAlignment="1" applyProtection="1">
      <x:alignment vertical="center" wrapText="1"/>
      <x:protection locked="0" hidden="0"/>
    </x:xf>
    <x:xf numFmtId="166" fontId="1" fillId="6" borderId="0" xfId="0" applyAlignment="1" applyProtection="1">
      <x:alignment vertical="center" wrapText="1"/>
      <x:protection locked="0" hidden="0"/>
    </x:xf>
    <x:xf numFmtId="0" fontId="1" fillId="6" borderId="0" xfId="0" applyAlignment="1" applyProtection="1">
      <x:alignment vertical="center" wrapText="1"/>
      <x:protection locked="0" hidden="0"/>
    </x:xf>
    <x:xf numFmtId="1" fontId="1" fillId="6" borderId="0" xfId="0" applyAlignment="1" applyProtection="1">
      <x:alignment vertical="center" wrapText="1"/>
      <x:protection locked="0" hidden="0"/>
    </x:xf>
    <x:xf numFmtId="167" fontId="1" fillId="6" borderId="0" xfId="0" applyAlignment="1" applyProtection="1">
      <x:alignment vertical="center" wrapText="1"/>
      <x:protection locked="0" hidden="0"/>
    </x:xf>
    <x:xf numFmtId="0" fontId="1" fillId="6" borderId="20" xfId="0" applyAlignment="1" applyProtection="1">
      <x:alignment vertical="center" wrapText="1"/>
      <x:protection locked="0" hidden="0"/>
    </x:xf>
    <x:xf numFmtId="0" fontId="1" fillId="6" borderId="21" xfId="0" applyAlignment="1" applyProtection="1">
      <x:alignment vertical="center" wrapText="1"/>
      <x:protection locked="0" hidden="0"/>
    </x:xf>
    <x:xf numFmtId="165" fontId="1" fillId="6" borderId="24" xfId="0" applyAlignment="1" applyProtection="1">
      <x:alignment vertical="center" wrapText="1"/>
      <x:protection locked="0" hidden="0"/>
    </x:xf>
    <x:xf numFmtId="166" fontId="1" fillId="6" borderId="24" xfId="0" applyAlignment="1" applyProtection="1">
      <x:alignment vertical="center" wrapText="1"/>
      <x:protection locked="0" hidden="0"/>
    </x:xf>
    <x:xf numFmtId="0" fontId="1" fillId="6" borderId="24" xfId="0" applyAlignment="1" applyProtection="1">
      <x:alignment vertical="center" wrapText="1"/>
      <x:protection locked="0" hidden="0"/>
    </x:xf>
    <x:xf numFmtId="1" fontId="1" fillId="6" borderId="24" xfId="0" applyAlignment="1" applyProtection="1">
      <x:alignment vertical="center" wrapText="1"/>
      <x:protection locked="0" hidden="0"/>
    </x:xf>
    <x:xf numFmtId="167" fontId="1" fillId="6" borderId="24" xfId="0" applyAlignment="1" applyProtection="1">
      <x:alignment vertical="center" wrapText="1"/>
      <x:protection locked="0" hidden="0"/>
    </x:xf>
    <x:xf numFmtId="0" fontId="1" fillId="6" borderId="22" xfId="0" applyAlignment="1" applyProtection="1">
      <x:alignment vertical="center" wrapText="1"/>
      <x:protection locked="0" hidden="0"/>
    </x:xf>
    <x:xf numFmtId="0" fontId="1" fillId="6" borderId="25" xfId="0" applyAlignment="1" applyProtection="1">
      <x:alignment vertical="center" wrapText="1"/>
      <x:protection locked="0" hidden="0"/>
    </x:xf>
    <x:xf numFmtId="0" fontId="1" fillId="6" borderId="26" xfId="0" applyAlignment="1" applyProtection="1">
      <x:alignment vertical="center" wrapText="1"/>
      <x:protection locked="0" hidden="0"/>
    </x:xf>
    <x:xf numFmtId="165" fontId="1" fillId="6" borderId="26" xfId="0" applyAlignment="1" applyProtection="1">
      <x:alignment vertical="center" wrapText="1"/>
      <x:protection locked="0" hidden="0"/>
    </x:xf>
    <x:xf numFmtId="0" fontId="1" fillId="6" borderId="27" xfId="0" applyAlignment="1" applyProtection="1">
      <x:alignment vertical="center" wrapText="1"/>
      <x:protection locked="0" hidden="0"/>
    </x:xf>
    <x:xf numFmtId="166" fontId="1" fillId="6" borderId="13" xfId="0" applyAlignment="1" applyProtection="1">
      <x:alignment vertical="center" wrapText="1"/>
      <x:protection locked="0" hidden="0"/>
    </x:xf>
    <x:xf numFmtId="165" fontId="1" fillId="6" borderId="14" xfId="0" applyAlignment="1" applyProtection="1">
      <x:alignment vertical="center" wrapText="1"/>
      <x:protection locked="0" hidden="0"/>
    </x:xf>
    <x:xf numFmtId="0" fontId="17" fillId="9" borderId="0" xfId="0" applyProtection="1">
      <x:protection locked="0" hidden="0"/>
    </x:xf>
    <x:xf numFmtId="169" fontId="17" fillId="9" borderId="0" xfId="0" applyProtection="1">
      <x:protection locked="0" hidden="0"/>
    </x:xf>
    <x:xf numFmtId="164" fontId="17" fillId="9" borderId="0" xfId="0" applyProtection="1">
      <x:protection locked="0" hidden="0"/>
    </x:xf>
    <x:xf numFmtId="0" fontId="1" fillId="17" borderId="28" xfId="0" applyAlignment="1" applyProtection="1">
      <x:alignment vertical="top"/>
      <x:protection locked="0" hidden="0"/>
    </x:xf>
    <x:xf numFmtId="0" fontId="1" fillId="17" borderId="29" xfId="0" applyAlignment="1" applyProtection="1">
      <x:alignment vertical="top"/>
      <x:protection locked="0" hidden="0"/>
    </x:xf>
    <x:xf numFmtId="0" fontId="1" fillId="17" borderId="30" xfId="0" applyAlignment="1" applyProtection="1">
      <x:alignment vertical="top"/>
      <x:protection locked="0" hidden="0"/>
    </x:xf>
    <x:xf numFmtId="0" fontId="21" fillId="17" borderId="28" xfId="0" applyAlignment="1" applyProtection="1">
      <x:alignment vertical="top"/>
      <x:protection locked="0" hidden="0"/>
    </x:xf>
    <x:xf numFmtId="170" fontId="21" fillId="17" borderId="28" xfId="0" applyAlignment="1" applyProtection="1">
      <x:alignment vertical="top"/>
      <x:protection locked="0" hidden="0"/>
    </x:xf>
    <x:xf numFmtId="10" fontId="21" fillId="17" borderId="28" xfId="0" applyAlignment="1" applyProtection="1">
      <x:alignment vertical="top"/>
      <x:protection locked="0" hidden="0"/>
    </x:xf>
    <x:xf numFmtId="0" fontId="21" fillId="17" borderId="29" xfId="0" applyAlignment="1" applyProtection="1">
      <x:alignment vertical="top"/>
      <x:protection locked="0" hidden="0"/>
    </x:xf>
    <x:xf numFmtId="170" fontId="21" fillId="17" borderId="29" xfId="0" applyAlignment="1" applyProtection="1">
      <x:alignment vertical="top"/>
      <x:protection locked="0" hidden="0"/>
    </x:xf>
    <x:xf numFmtId="10" fontId="21" fillId="17" borderId="29" xfId="0" applyAlignment="1" applyProtection="1">
      <x:alignment vertical="top"/>
      <x:protection locked="0" hidden="0"/>
    </x:xf>
    <x:xf numFmtId="0" fontId="21" fillId="17" borderId="30" xfId="0" applyAlignment="1" applyProtection="1">
      <x:alignment vertical="top"/>
      <x:protection locked="0" hidden="0"/>
    </x:xf>
    <x:xf numFmtId="170" fontId="21" fillId="17" borderId="30" xfId="0" applyAlignment="1" applyProtection="1">
      <x:alignment vertical="top"/>
      <x:protection locked="0" hidden="0"/>
    </x:xf>
    <x:xf numFmtId="10" fontId="21" fillId="17" borderId="30" xfId="0" applyAlignment="1" applyProtection="1">
      <x:alignment vertical="top"/>
      <x:protection locked="0" hidden="0"/>
    </x:xf>
    <x:xf numFmtId="0" fontId="0" fillId="17" borderId="0" xfId="0" applyProtection="1">
      <x:protection locked="0" hidden="0"/>
    </x:xf>
    <x:xf numFmtId="0" fontId="17" fillId="21" borderId="0" xfId="0" applyProtection="1">
      <x:protection locked="0" hidden="0"/>
    </x:xf>
    <x:xf numFmtId="171" fontId="17" fillId="21" borderId="0" xfId="0" applyProtection="1">
      <x:protection locked="0" hidden="0"/>
    </x:xf>
    <x:xf numFmtId="0" fontId="22" fillId="22" borderId="0" xfId="0" applyProtection="1">
      <x:protection locked="0" hidden="0"/>
    </x:xf>
    <x:xf numFmtId="0" fontId="25" fillId="22" borderId="0" xfId="0" applyProtection="1">
      <x:protection locked="0" hidden="0"/>
    </x:xf>
    <x:xf numFmtId="171" fontId="22" fillId="22" borderId="0" xfId="0" applyProtection="1">
      <x:protection locked="0" hidden="0"/>
    </x:xf>
    <x:xf numFmtId="0" fontId="25" fillId="25" borderId="0" xfId="0" applyProtection="1">
      <x:protection locked="0" hidden="0"/>
    </x:xf>
    <x:xf numFmtId="172" fontId="25" fillId="25" borderId="0" xfId="0" applyProtection="1">
      <x:protection locked="0" hidden="0"/>
    </x:xf>
    <x:xf numFmtId="167" fontId="25" fillId="25" borderId="0" xfId="0" applyProtection="1">
      <x:protection locked="0" hidden="0"/>
    </x:xf>
    <x:xf numFmtId="0" fontId="28" fillId="25" borderId="0" xfId="0" applyProtection="1">
      <x:protection locked="0" hidden="0"/>
    </x:xf>
    <x:xf numFmtId="171" fontId="25" fillId="25" borderId="0" xfId="0" applyProtection="1">
      <x:protection locked="0" hidden="0"/>
    </x:xf>
    <x:xf numFmtId="171" fontId="13" fillId="30" borderId="0" xfId="0" applyAlignment="1" applyProtection="1">
      <x:alignment vertical="center"/>
      <x:protection locked="0" hidden="0"/>
    </x:xf>
    <x:xf numFmtId="0" fontId="0" fillId="30" borderId="0" xfId="0" applyAlignment="1" applyProtection="1">
      <x:alignment vertical="center"/>
      <x:protection locked="0" hidden="0"/>
    </x:xf>
    <x:xf numFmtId="171" fontId="0" fillId="30" borderId="0" xfId="0" applyAlignment="1" applyProtection="1">
      <x:alignment vertical="center"/>
      <x:protection locked="0" hidden="0"/>
    </x:xf>
    <x:xf numFmtId="0" fontId="13" fillId="30" borderId="0" xfId="0" applyAlignment="1" applyProtection="1">
      <x:alignment vertical="center" wrapText="1"/>
      <x:protection locked="0" hidden="0"/>
    </x:xf>
    <x:xf numFmtId="167" fontId="13" fillId="30" borderId="0" xfId="0" applyAlignment="1" applyProtection="1">
      <x:alignment vertical="center" wrapText="1"/>
      <x:protection locked="0" hidden="0"/>
    </x:xf>
    <x:xf numFmtId="0" fontId="13" fillId="34" borderId="0" xfId="0" applyProtection="1">
      <x:protection locked="0" hidden="0"/>
    </x:xf>
    <x:xf numFmtId="171" fontId="13" fillId="34" borderId="0" xfId="0" applyProtection="1">
      <x:protection locked="0" hidden="0"/>
    </x:xf>
    <x:xf numFmtId="0" fontId="13" fillId="34" borderId="0" xfId="0" applyAlignment="1" applyProtection="1">
      <x:alignment vertical="center"/>
      <x:protection locked="0" hidden="0"/>
    </x:xf>
    <x:xf numFmtId="0" fontId="0" fillId="34" borderId="0" xfId="0" applyAlignment="1" applyProtection="1">
      <x:alignment vertical="center"/>
      <x:protection locked="0" hidden="0"/>
    </x:xf>
    <x:xf numFmtId="171" fontId="13" fillId="34" borderId="0" xfId="0" applyAlignment="1" applyProtection="1">
      <x:alignment vertical="center"/>
      <x:protection locked="0" hidden="0"/>
    </x:xf>
    <x:xf numFmtId="0" fontId="13" fillId="36" borderId="0" xfId="0" applyProtection="1">
      <x:protection locked="0" hidden="0"/>
    </x:xf>
    <x:xf numFmtId="171" fontId="13" fillId="36" borderId="0" xfId="0" applyProtection="1">
      <x:protection locked="0" hidden="0"/>
    </x:xf>
    <x:xf numFmtId="173" fontId="13" fillId="36" borderId="0" xfId="0" applyProtection="1">
      <x:protection locked="0" hidden="0"/>
    </x:xf>
    <x:xf numFmtId="168" fontId="13" fillId="36" borderId="0" xfId="0" applyProtection="1">
      <x:protection locked="0" hidden="0"/>
    </x:xf>
    <x:xf numFmtId="0" fontId="13" fillId="36" borderId="0" xfId="0" applyAlignment="1" applyProtection="1">
      <x:alignment vertical="center"/>
      <x:protection locked="0" hidden="0"/>
    </x:xf>
    <x:xf numFmtId="171" fontId="13" fillId="36" borderId="0" xfId="0" applyAlignment="1" applyProtection="1">
      <x:alignment vertical="center"/>
      <x:protection locked="0" hidden="0"/>
    </x:xf>
    <x:xf numFmtId="0" fontId="13" fillId="40" borderId="0" xfId="0" applyAlignment="1" applyProtection="1">
      <x:alignment vertical="center"/>
      <x:protection locked="0" hidden="0"/>
    </x:xf>
    <x:xf numFmtId="171" fontId="13" fillId="40" borderId="0" xfId="0" applyAlignment="1" applyProtection="1">
      <x:alignment vertical="center"/>
      <x:protection locked="0" hidden="0"/>
    </x:xf>
    <x:xf numFmtId="0" fontId="13" fillId="40" borderId="0" xfId="0" applyAlignment="1" applyProtection="1">
      <x:alignment vertical="center" wrapText="1"/>
      <x:protection locked="0" hidden="0"/>
    </x:xf>
    <x:xf numFmtId="171" fontId="13" fillId="40" borderId="0" xfId="0" applyAlignment="1" applyProtection="1">
      <x:alignment vertical="center" wrapText="1"/>
      <x:protection locked="0" hidden="0"/>
    </x:xf>
    <x:xf numFmtId="0" fontId="13" fillId="44" borderId="0" xfId="0" applyProtection="1">
      <x:protection locked="0" hidden="0"/>
    </x:xf>
    <x:xf numFmtId="171" fontId="13" fillId="44" borderId="0" xfId="0" applyProtection="1">
      <x:protection locked="0" hidden="0"/>
    </x:xf>
    <x:xf numFmtId="0" fontId="13" fillId="48" borderId="0" xfId="0" applyProtection="1">
      <x:protection locked="0" hidden="0"/>
    </x:xf>
    <x:xf numFmtId="171" fontId="13" fillId="48" borderId="0" xfId="0" applyProtection="1">
      <x:protection locked="0" hidden="0"/>
    </x:xf>
    <x:xf numFmtId="4" fontId="13" fillId="48" borderId="0" xfId="0" applyProtection="1">
      <x:protection locked="0" hidden="0"/>
    </x:xf>
    <x:xf numFmtId="168" fontId="13" fillId="48" borderId="0" xfId="0" applyProtection="1">
      <x:protection locked="0" hidden="0"/>
    </x:xf>
    <x:xf numFmtId="0" fontId="13" fillId="53" borderId="0" xfId="0" applyProtection="1">
      <x:protection locked="0" hidden="0"/>
    </x:xf>
    <x:xf numFmtId="171" fontId="13" fillId="53" borderId="0" xfId="0" applyProtection="1">
      <x:protection locked="0" hidden="0"/>
    </x:xf>
    <x:xf numFmtId="0" fontId="31" fillId="57" borderId="0" xfId="0" applyAlignment="1" applyProtection="1">
      <x:alignment vertical="center" wrapText="1"/>
      <x:protection locked="0" hidden="0"/>
    </x:xf>
    <x:xf numFmtId="174" fontId="31" fillId="57" borderId="0" xfId="0" applyAlignment="1" applyProtection="1">
      <x:alignment vertical="center" wrapText="1"/>
      <x:protection locked="0" hidden="0"/>
    </x:xf>
    <x:xf numFmtId="171" fontId="31" fillId="57" borderId="0" xfId="0" applyAlignment="1" applyProtection="1">
      <x:alignment vertical="center" wrapText="1"/>
      <x:protection locked="0" hidden="0"/>
    </x:xf>
    <x:xf numFmtId="0" fontId="31" fillId="59" borderId="0" xfId="0" applyAlignment="1" applyProtection="1">
      <x:alignment vertical="center" wrapText="1"/>
      <x:protection locked="0" hidden="0"/>
    </x:xf>
    <x:xf numFmtId="0" fontId="31" fillId="60" borderId="0" xfId="0" applyAlignment="1" applyProtection="1">
      <x:alignment vertical="center" wrapText="1"/>
      <x:protection locked="0" hidden="0"/>
    </x:xf>
    <x:xf numFmtId="171" fontId="31" fillId="59" borderId="0" xfId="0" applyAlignment="1" applyProtection="1">
      <x:alignment vertical="center" wrapText="1"/>
      <x:protection locked="0" hidden="0"/>
    </x:xf>
    <x:xf numFmtId="171" fontId="31" fillId="60" borderId="0" xfId="0" applyAlignment="1" applyProtection="1">
      <x:alignment vertical="center" wrapText="1"/>
      <x:protection locked="0" hidden="0"/>
    </x:xf>
    <x:xf numFmtId="0" fontId="34" fillId="61" borderId="0" xfId="0" applyAlignment="1">
      <x:alignment vertical="center" wrapText="1"/>
    </x:xf>
    <x:xf numFmtId="0" fontId="35" fillId="62" borderId="0" xfId="0" applyAlignment="1">
      <x:alignment vertical="center" wrapText="1"/>
    </x:xf>
    <x:xf numFmtId="0" fontId="36" fillId="0" borderId="0" xfId="0"/>
    <x:xf numFmtId="0" fontId="37" fillId="0" borderId="0" xfId="0" applyAlignment="1">
      <x:alignment vertical="center" wrapText="1"/>
    </x:xf>
    <x:xf numFmtId="0" fontId="38" fillId="61" borderId="0" xfId="0" applyAlignment="1">
      <x:alignment vertical="center" wrapText="1"/>
    </x:xf>
    <x:xf numFmtId="0" fontId="39" fillId="61" borderId="0" xfId="0"/>
    <x:xf numFmtId="0" fontId="37" fillId="62" borderId="0" xfId="0" applyAlignment="1">
      <x:alignment vertical="center" wrapText="1"/>
    </x:xf>
    <x:xf numFmtId="0" fontId="40" fillId="62" borderId="0" xfId="0" applyAlignment="1">
      <x:alignment vertical="center" wrapText="1"/>
    </x:xf>
    <x:xf numFmtId="0" fontId="37" fillId="63" borderId="0" xfId="0" applyAlignment="1">
      <x:alignment vertical="center" wrapText="1"/>
    </x:xf>
    <x:xf numFmtId="0" fontId="40" fillId="63" borderId="0" xfId="0" applyAlignment="1">
      <x:alignment vertical="center" wrapText="1"/>
    </x:xf>
    <x:xf numFmtId="0" fontId="40" fillId="0" borderId="0" xfId="0"/>
    <x:xf numFmtId="0" fontId="37" fillId="0" borderId="0" xfId="0"/>
    <x:xf numFmtId="0" fontId="42" fillId="0" borderId="0" xfId="0"/>
    <x:xf numFmtId="0" fontId="41" fillId="0" borderId="0" xfId="0"/>
    <x:xf numFmtId="0" fontId="43" fillId="0" borderId="10" xfId="0" applyAlignment="1">
      <x:alignment vertical="center"/>
    </x:xf>
    <x:xf numFmtId="0" fontId="43" fillId="0" borderId="11" xfId="0" applyAlignment="1">
      <x:alignment vertical="center"/>
    </x:xf>
    <x:xf numFmtId="0" fontId="43" fillId="0" borderId="11" xfId="0" applyAlignment="1">
      <x:alignment vertical="center" wrapText="1"/>
    </x:xf>
    <x:xf numFmtId="171" fontId="31" fillId="57" borderId="0" xfId="0" applyAlignment="1" applyProtection="1">
      <x:alignment vertical="center" wrapText="1"/>
      <x:protection locked="0" hidden="0"/>
    </x:xf>
    <x:xf numFmtId="174" fontId="31" fillId="57" borderId="0" xfId="0" applyAlignment="1" applyProtection="1">
      <x:alignment vertical="center" wrapText="1"/>
      <x:protection locked="0" hidden="0"/>
    </x:xf>
    <x:xf numFmtId="174" fontId="31" fillId="58" borderId="0" xfId="0" applyAlignment="1">
      <x:alignment vertical="center" wrapText="1"/>
    </x:xf>
    <x:xf numFmtId="171" fontId="31" fillId="59" borderId="0" xfId="0" applyAlignment="1" applyProtection="1">
      <x:alignment vertical="center" wrapText="1"/>
      <x:protection locked="0" hidden="0"/>
    </x:xf>
    <x:xf numFmtId="171" fontId="31" fillId="60" borderId="0" xfId="0" applyAlignment="1" applyProtection="1">
      <x:alignment vertical="center" wrapText="1"/>
      <x:protection locked="0" hidden="0"/>
    </x:xf>
    <x:xf numFmtId="0" fontId="43" fillId="0" borderId="0" xfId="0"/>
    <x:xf numFmtId="171" fontId="17" fillId="21" borderId="0" xfId="0" applyProtection="1">
      <x:protection locked="0" hidden="0"/>
    </x:xf>
    <x:xf numFmtId="0" fontId="43" fillId="0" borderId="28" xfId="0" applyAlignment="1">
      <x:alignment vertical="top" wrapText="1"/>
    </x:xf>
    <x:xf numFmtId="0" fontId="43" fillId="0" borderId="29" xfId="0" applyAlignment="1">
      <x:alignment vertical="top" wrapText="1"/>
    </x:xf>
    <x:xf numFmtId="0" fontId="43" fillId="0" borderId="30" xfId="0" applyAlignment="1">
      <x:alignment vertical="top" wrapText="1"/>
    </x:xf>
    <x:xf numFmtId="171" fontId="22" fillId="22" borderId="0" xfId="0" applyProtection="1">
      <x:protection locked="0" hidden="0"/>
    </x:xf>
    <x:xf numFmtId="172" fontId="25" fillId="25" borderId="0" xfId="0" applyProtection="1">
      <x:protection locked="0" hidden="0"/>
    </x:xf>
    <x:xf numFmtId="171" fontId="25" fillId="25" borderId="0" xfId="0" applyProtection="1">
      <x:protection locked="0" hidden="0"/>
    </x:xf>
    <x:xf numFmtId="171" fontId="13" fillId="30" borderId="0" xfId="0" applyAlignment="1" applyProtection="1">
      <x:alignment vertical="center"/>
      <x:protection locked="0" hidden="0"/>
    </x:xf>
    <x:xf numFmtId="171" fontId="13" fillId="31" borderId="0" xfId="0" applyAlignment="1">
      <x:alignment vertical="center"/>
    </x:xf>
    <x:xf numFmtId="171" fontId="0" fillId="30" borderId="0" xfId="0" applyAlignment="1" applyProtection="1">
      <x:alignment vertical="center"/>
      <x:protection locked="0" hidden="0"/>
    </x:xf>
    <x:xf numFmtId="171" fontId="13" fillId="34" borderId="0" xfId="0" applyAlignment="1" applyProtection="1">
      <x:alignment vertical="center"/>
      <x:protection locked="0" hidden="0"/>
    </x:xf>
    <x:xf numFmtId="171" fontId="13" fillId="34" borderId="0" xfId="0" applyProtection="1">
      <x:protection locked="0" hidden="0"/>
    </x:xf>
    <x:xf numFmtId="171" fontId="13" fillId="36" borderId="0" xfId="0" applyProtection="1">
      <x:protection locked="0" hidden="0"/>
    </x:xf>
    <x:xf numFmtId="171" fontId="13" fillId="36" borderId="0" xfId="0" applyAlignment="1" applyProtection="1">
      <x:alignment vertical="center"/>
      <x:protection locked="0" hidden="0"/>
    </x:xf>
    <x:xf numFmtId="173" fontId="13" fillId="36" borderId="0" xfId="0" applyProtection="1">
      <x:protection locked="0" hidden="0"/>
    </x:xf>
    <x:xf numFmtId="173" fontId="13" fillId="39" borderId="0" xfId="0"/>
    <x:xf numFmtId="49" fontId="13" fillId="39" borderId="0" xfId="0"/>
    <x:xf numFmtId="173" fontId="13" fillId="0" borderId="0" xfId="0"/>
    <x:xf numFmtId="171" fontId="13" fillId="40" borderId="0" xfId="0" applyAlignment="1" applyProtection="1">
      <x:alignment vertical="center"/>
      <x:protection locked="0" hidden="0"/>
    </x:xf>
    <x:xf numFmtId="171" fontId="13" fillId="40" borderId="0" xfId="0" applyAlignment="1" applyProtection="1">
      <x:alignment vertical="center" wrapText="1"/>
      <x:protection locked="0" hidden="0"/>
    </x:xf>
    <x:xf numFmtId="171" fontId="13" fillId="44" borderId="0" xfId="0" applyProtection="1">
      <x:protection locked="0" hidden="0"/>
    </x:xf>
    <x:xf numFmtId="9" fontId="13" fillId="47" borderId="0" xfId="0"/>
    <x:xf numFmtId="171" fontId="13" fillId="48" borderId="0" xfId="0" applyProtection="1">
      <x:protection locked="0" hidden="0"/>
    </x:xf>
    <x:xf numFmtId="4" fontId="13" fillId="48" borderId="0" xfId="0" applyProtection="1">
      <x:protection locked="0" hidden="0"/>
    </x:xf>
    <x:xf numFmtId="4" fontId="13" fillId="48" borderId="0" xfId="0"/>
    <x:xf numFmtId="171" fontId="13" fillId="53" borderId="0" xfId="0" applyProtection="1">
      <x:protection locked="0" hidden="0"/>
    </x:xf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4" fillId="61" borderId="0" xfId="0" applyNumberFormat="1" applyFont="1" applyFill="1" applyBorder="1" applyAlignment="1">
      <x:alignment vertical="center" wrapText="1"/>
    </x:xf>
    <x:xf numFmtId="0" fontId="38" fillId="61" borderId="0" xfId="0" applyNumberFormat="1" applyFont="1" applyFill="1" applyBorder="1" applyAlignment="1">
      <x:alignment vertical="center" wrapText="1"/>
    </x:xf>
    <x:xf numFmtId="0" fontId="39" fillId="61" borderId="0" xfId="0" applyNumberFormat="1" applyFont="1" applyFill="1" applyBorder="1"/>
    <x:xf numFmtId="0" fontId="4" fillId="2" borderId="2" xfId="0" applyNumberFormat="1" applyFont="1" applyFill="1" applyBorder="1" applyAlignment="1">
      <x:alignment horizontal="center" vertical="center"/>
    </x:xf>
    <x:xf numFmtId="0" fontId="4" fillId="2" borderId="3" xfId="0" applyNumberFormat="1" applyFont="1" applyFill="1" applyBorder="1" applyAlignment="1">
      <x:alignment horizontal="center"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32" xfId="0" applyNumberFormat="1" applyFont="1" applyFill="1" applyBorder="1" applyAlignment="1">
      <x:alignment horizontal="center" vertical="center" wrapText="1"/>
    </x:xf>
    <x:xf numFmtId="0" fontId="4" fillId="4" borderId="6" xfId="0" applyNumberFormat="1" applyFont="1" applyFill="1" applyBorder="1" applyAlignment="1">
      <x:alignment vertical="center"/>
    </x:xf>
    <x:xf numFmtId="0" fontId="4" fillId="4" borderId="7" xfId="0" applyNumberFormat="1" applyFont="1" applyFill="1" applyBorder="1" applyAlignment="1">
      <x:alignment vertical="center"/>
    </x:xf>
    <x:xf numFmtId="0" fontId="4" fillId="4" borderId="8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2" borderId="9" xfId="0" applyNumberFormat="1" applyFont="1" applyFill="1" applyBorder="1" applyAlignment="1">
      <x:alignment horizontal="center" vertical="center"/>
    </x:xf>
    <x:xf numFmtId="0" fontId="4" fillId="4" borderId="6" xfId="0" applyNumberFormat="1" applyFont="1" applyFill="1" applyBorder="1" applyAlignment="1">
      <x:alignment vertical="center" wrapText="1"/>
    </x:xf>
    <x:xf numFmtId="0" fontId="4" fillId="4" borderId="7" xfId="0" applyNumberFormat="1" applyFont="1" applyFill="1" applyBorder="1" applyAlignment="1">
      <x:alignment vertical="center" wrapText="1"/>
    </x:xf>
    <x:xf numFmtId="0" fontId="4" fillId="4" borderId="8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9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32" fillId="56" borderId="0" xfId="0" applyNumberFormat="1" applyFont="1" applyFill="1" applyBorder="1" applyAlignment="1">
      <x:alignment vertical="center"/>
    </x:xf>
    <x:xf numFmtId="0" fontId="32" fillId="56" borderId="0" xfId="0" applyNumberFormat="1" applyFont="1" applyFill="1" applyBorder="1" applyAlignment="1">
      <x:alignment vertical="center" wrapText="1"/>
    </x:xf>
    <x:xf numFmtId="0" fontId="33" fillId="56" borderId="0" xfId="0" applyNumberFormat="1" applyFont="1" applyFill="1" applyBorder="1" applyAlignment="1">
      <x:alignment vertical="center" wrapText="1"/>
    </x:xf>
    <x:xf numFmtId="0" fontId="44" fillId="7" borderId="0" xfId="0" applyNumberFormat="1" applyFont="1" applyFill="1" applyBorder="1" applyAlignment="1">
      <x:alignment vertical="center"/>
    </x:xf>
    <x:xf numFmtId="0" fontId="4" fillId="7" borderId="2" xfId="0" applyNumberFormat="1" applyFont="1" applyFill="1" applyBorder="1" applyAlignment="1">
      <x:alignment horizontal="center" vertical="center" wrapText="1"/>
    </x:xf>
    <x:xf numFmtId="0" fontId="4" fillId="7" borderId="9" xfId="0" applyNumberFormat="1" applyFont="1" applyFill="1" applyBorder="1" applyAlignment="1">
      <x:alignment horizontal="center" vertical="center" wrapText="1"/>
    </x:xf>
    <x:xf numFmtId="0" fontId="4" fillId="7" borderId="3" xfId="0" applyNumberFormat="1" applyFont="1" applyFill="1" applyBorder="1" applyAlignment="1">
      <x:alignment horizontal="center" vertical="center" wrapText="1"/>
    </x:xf>
    <x:xf numFmtId="0" fontId="4" fillId="4" borderId="34" xfId="0" applyNumberFormat="1" applyFont="1" applyFill="1" applyBorder="1"/>
    <x:xf numFmtId="0" fontId="20" fillId="2" borderId="0" xfId="0" applyNumberFormat="1" applyFont="1" applyFill="1" applyBorder="1" applyAlignment="1">
      <x:alignment horizontal="center" vertical="center" wrapText="1"/>
    </x:xf>
    <x:xf numFmtId="0" fontId="4" fillId="4" borderId="0" xfId="0" applyNumberFormat="1" applyFont="1" applyFill="1" applyBorder="1"/>
    <x:xf numFmtId="0" fontId="20" fillId="2" borderId="0" xfId="0" applyNumberFormat="1" applyFont="1" applyFill="1" applyBorder="1"/>
    <x:xf numFmtId="0" fontId="26" fillId="23" borderId="0" xfId="0" applyNumberFormat="1" applyFont="1" applyFill="1" applyBorder="1"/>
    <x:xf numFmtId="0" fontId="4" fillId="24" borderId="0" xfId="0" applyNumberFormat="1" applyFont="1" applyFill="1" applyBorder="1"/>
    <x:xf numFmtId="0" fontId="4" fillId="23" borderId="0" xfId="0" applyNumberFormat="1" applyFont="1" applyFill="1" applyBorder="1"/>
    <x:xf numFmtId="0" fontId="29" fillId="7" borderId="0" xfId="0" applyNumberFormat="1" applyFont="1" applyFill="1" applyBorder="1"/>
    <x:xf numFmtId="0" fontId="4" fillId="7" borderId="0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wrapText="1"/>
    </x:xf>
  </x:cellXfs>
  <x:cellStyles count="1">
    <x:cellStyle name="Normal" xfId="0"/>
  </x:cellStyles>
  <x:dxfs count="26">
    <x:dxf>
      <x:font>
        <x:b/>
        <x:color rgb="FF13795B"/>
      </x:font>
      <x:fill>
        <x:patternFill>
          <x:bgColor rgb="FFE2F4EC"/>
        </x:patternFill>
      </x:fill>
    </x:dxf>
    <x:dxf>
      <x:font>
        <x:b/>
        <x:color rgb="FFB42318"/>
      </x:font>
      <x:fill>
        <x:patternFill>
          <x:bgColor rgb="FFFCE4E4"/>
        </x:patternFill>
      </x:fill>
    </x:dxf>
    <x:dxf>
      <x:font>
        <x:b/>
        <x:color rgb="FF13795B"/>
      </x:font>
      <x:fill>
        <x:patternFill>
          <x:bgColor rgb="FFE2F4EC"/>
        </x:patternFill>
      </x:fill>
    </x:dxf>
    <x:dxf>
      <x:font>
        <x:b/>
        <x:color rgb="FFB42318"/>
      </x:font>
      <x:fill>
        <x:patternFill>
          <x:bgColor rgb="FFFCE4E4"/>
        </x:patternFill>
      </x:fill>
    </x:dxf>
    <x:dxf>
      <x:font>
        <x:b/>
        <x:color rgb="FF13795B"/>
      </x:font>
      <x:fill>
        <x:patternFill>
          <x:bgColor rgb="FFE2F4EC"/>
        </x:patternFill>
      </x:fill>
    </x:dxf>
    <x:dxf>
      <x:font>
        <x:b/>
        <x:color rgb="FFB42318"/>
      </x:font>
      <x:fill>
        <x:patternFill>
          <x:bgColor rgb="FFFCE4E4"/>
        </x:patternFill>
      </x:fill>
    </x:dxf>
    <x:dxf>
      <x:font>
        <x:b/>
        <x:color rgb="FF13795B"/>
      </x:font>
      <x:fill>
        <x:patternFill>
          <x:bgColor rgb="FFE2F4EC"/>
        </x:patternFill>
      </x:fill>
    </x:dxf>
    <x:dxf>
      <x:font>
        <x:b/>
        <x:color rgb="FFB42318"/>
      </x:font>
      <x:fill>
        <x:patternFill>
          <x:bgColor rgb="FFFCE4E4"/>
        </x:patternFill>
      </x:fill>
    </x:dxf>
    <x:dxf>
      <x:font>
        <x:b/>
        <x:color rgb="FF13795B"/>
      </x:font>
      <x:fill>
        <x:patternFill>
          <x:bgColor rgb="FFE2F4EC"/>
        </x:patternFill>
      </x:fill>
    </x:dxf>
    <x:dxf>
      <x:font>
        <x:b/>
        <x:color rgb="FFB42318"/>
      </x:font>
      <x:fill>
        <x:patternFill>
          <x:bgColor rgb="FFFCE4E4"/>
        </x:patternFill>
      </x:fill>
    </x:dxf>
    <x:dxf>
      <x:font>
        <x:b/>
        <x:color rgb="FF13795B"/>
      </x:font>
      <x:fill>
        <x:patternFill>
          <x:bgColor rgb="FFE2F4EC"/>
        </x:patternFill>
      </x:fill>
    </x:dxf>
    <x:dxf>
      <x:font>
        <x:b/>
        <x:color rgb="FFB42318"/>
      </x:font>
      <x:fill>
        <x:patternFill>
          <x:bgColor rgb="FFFCE4E4"/>
        </x:patternFill>
      </x:fill>
    </x:dxf>
    <x:dxf>
      <x:font>
        <x:b/>
        <x:color rgb="FF13795B"/>
      </x:font>
      <x:fill>
        <x:patternFill>
          <x:bgColor rgb="FFE2F4EC"/>
        </x:patternFill>
      </x:fill>
    </x:dxf>
    <x:dxf>
      <x:font>
        <x:b/>
        <x:color rgb="FFB42318"/>
      </x:font>
      <x:fill>
        <x:patternFill>
          <x:bgColor rgb="FFFCE4E4"/>
        </x:patternFill>
      </x:fill>
    </x:dxf>
    <x:dxf>
      <x:font>
        <x:b/>
        <x:color rgb="FF13795B"/>
      </x:font>
      <x:fill>
        <x:patternFill>
          <x:bgColor rgb="FFE2F4EC"/>
        </x:patternFill>
      </x:fill>
    </x:dxf>
    <x:dxf>
      <x:font>
        <x:b/>
        <x:color rgb="FFB42318"/>
      </x:font>
      <x:fill>
        <x:patternFill>
          <x:bgColor rgb="FFFCE4E4"/>
        </x:patternFill>
      </x:fill>
    </x:dxf>
    <x:dxf>
      <x:font>
        <x:b/>
        <x:color rgb="FF13795B"/>
      </x:font>
      <x:fill>
        <x:patternFill>
          <x:bgColor rgb="FFE2F4EC"/>
        </x:patternFill>
      </x:fill>
    </x:dxf>
    <x:dxf>
      <x:font>
        <x:b/>
        <x:color rgb="FFB42318"/>
      </x:font>
      <x:fill>
        <x:patternFill>
          <x:bgColor rgb="FFFCE4E4"/>
        </x:patternFill>
      </x:fill>
    </x:dxf>
    <x:dxf>
      <x:font>
        <x:b/>
        <x:color rgb="FF13795B"/>
      </x:font>
      <x:fill>
        <x:patternFill>
          <x:bgColor rgb="FFE2F4EC"/>
        </x:patternFill>
      </x:fill>
    </x:dxf>
    <x:dxf>
      <x:font>
        <x:b/>
        <x:color rgb="FFB42318"/>
      </x:font>
      <x:fill>
        <x:patternFill>
          <x:bgColor rgb="FFFCE4E4"/>
        </x:patternFill>
      </x:fill>
    </x:dxf>
    <x:dxf>
      <x:font>
        <x:b/>
        <x:color rgb="FFB42318"/>
      </x:font>
      <x:fill>
        <x:patternFill>
          <x:bgColor rgb="FFFCE8E6"/>
        </x:patternFill>
      </x:fill>
    </x:dxf>
    <x:dxf>
      <x:font>
        <x:b/>
        <x:color rgb="FF276749"/>
      </x:font>
      <x:fill>
        <x:patternFill>
          <x:bgColor rgb="FFE8F3EC"/>
        </x:patternFill>
      </x:fill>
    </x:dxf>
    <x:dxf>
      <x:font>
        <x:b/>
        <x:color rgb="FFB42318"/>
      </x:font>
      <x:fill>
        <x:patternFill>
          <x:bgColor rgb="FFFCE8E6"/>
        </x:patternFill>
      </x:fill>
    </x:dxf>
    <x:dxf>
      <x:font>
        <x:b/>
        <x:color rgb="FF276749"/>
      </x:font>
      <x:fill>
        <x:patternFill>
          <x:bgColor rgb="FFE8F3EC"/>
        </x:patternFill>
      </x:fill>
    </x:dxf>
    <x:dxf>
      <x:font>
        <x:b/>
        <x:color rgb="FFB42318"/>
      </x:font>
      <x:fill>
        <x:patternFill>
          <x:bgColor rgb="FFFCE8E6"/>
        </x:patternFill>
      </x:fill>
    </x:dxf>
    <x:dxf>
      <x:font>
        <x:b/>
        <x:color rgb="FF276749"/>
      </x:font>
      <x:fill>
        <x:patternFill>
          <x:bgColor rgb="FFE8F3EC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9e874a38ee47ba" /><Relationship Type="http://schemas.openxmlformats.org/officeDocument/2006/relationships/theme" Target="/xl/theme/theme1.xml" Id="R0f3961df824e4843" /><Relationship Type="http://schemas.openxmlformats.org/officeDocument/2006/relationships/sharedStrings" Target="/xl/sharedStrings.xml" Id="R51f5f20670a64201" /><Relationship Type="http://schemas.openxmlformats.org/officeDocument/2006/relationships/worksheet" Target="/xl/worksheets/sheet1.xml" Id="Rea44d53ed8644604" /><Relationship Type="http://schemas.openxmlformats.org/officeDocument/2006/relationships/worksheet" Target="/xl/worksheets/sheet2.xml" Id="R5abbf304a54540f7" /><Relationship Type="http://schemas.openxmlformats.org/officeDocument/2006/relationships/worksheet" Target="/xl/worksheets/sheet3.xml" Id="R78ffcbcbdd764b71" /><Relationship Type="http://schemas.openxmlformats.org/officeDocument/2006/relationships/worksheet" Target="/xl/worksheets/sheet4.xml" Id="Rc212a91992344de3" /><Relationship Type="http://schemas.openxmlformats.org/officeDocument/2006/relationships/worksheet" Target="/xl/worksheets/sheet5.xml" Id="Rb31666ffac984ac1" /><Relationship Type="http://schemas.openxmlformats.org/officeDocument/2006/relationships/worksheet" Target="/xl/worksheets/sheet6.xml" Id="Rbb512010209443ba" /><Relationship Type="http://schemas.openxmlformats.org/officeDocument/2006/relationships/worksheet" Target="/xl/worksheets/sheet7.xml" Id="Rf3603626971246a6" /><Relationship Type="http://schemas.openxmlformats.org/officeDocument/2006/relationships/worksheet" Target="/xl/worksheets/sheet8.xml" Id="R494253841ef6409c" /><Relationship Type="http://schemas.openxmlformats.org/officeDocument/2006/relationships/worksheet" Target="/xl/worksheets/sheet9.xml" Id="R3fa5f440bbe24406" /><Relationship Type="http://schemas.openxmlformats.org/officeDocument/2006/relationships/worksheet" Target="/xl/worksheets/sheet10.xml" Id="R418ac2bbd618490d" /><Relationship Type="http://schemas.openxmlformats.org/officeDocument/2006/relationships/worksheet" Target="/xl/worksheets/sheet11.xml" Id="Re18408bc893e45c1" /><Relationship Type="http://schemas.openxmlformats.org/officeDocument/2006/relationships/worksheet" Target="/xl/worksheets/sheet12.xml" Id="R523151472cab40b1" /><Relationship Type="http://schemas.openxmlformats.org/officeDocument/2006/relationships/worksheet" Target="/xl/worksheets/sheet13.xml" Id="R43e26e3a02344b7d" /><Relationship Type="http://schemas.openxmlformats.org/officeDocument/2006/relationships/worksheet" Target="/xl/worksheets/sheet14.xml" Id="Rd79cc1e1a2504f3c" /><Relationship Type="http://schemas.openxmlformats.org/officeDocument/2006/relationships/worksheet" Target="/xl/worksheets/sheet15.xml" Id="R7fdc27228ba34dfe" /><Relationship Type="http://schemas.openxmlformats.org/officeDocument/2006/relationships/worksheet" Target="/xl/worksheets/sheet16.xml" Id="Rff574b4a1d2349ac" /><Relationship Type="http://schemas.openxmlformats.org/officeDocument/2006/relationships/worksheet" Target="/xl/worksheets/sheet17.xml" Id="R82ae0d3bae40448e" /><Relationship Type="http://schemas.openxmlformats.org/officeDocument/2006/relationships/worksheet" Target="/xl/worksheets/sheet18.xml" Id="R75c7a08006694cc3" /><Relationship Type="http://schemas.openxmlformats.org/officeDocument/2006/relationships/worksheet" Target="/xl/worksheets/sheet19.xml" Id="R6b826417de3345bb" /><Relationship Type="http://schemas.openxmlformats.org/officeDocument/2006/relationships/worksheet" Target="/xl/worksheets/sheet20.xml" Id="Rf3ca8848bb4d4903" /><Relationship Type="http://schemas.openxmlformats.org/officeDocument/2006/relationships/worksheet" Target="/xl/worksheets/sheet21.xml" Id="R4e89ccc86e274081" /><Relationship Type="http://schemas.openxmlformats.org/officeDocument/2006/relationships/worksheet" Target="/xl/worksheets/sheet22.xml" Id="Rd34fd40c0f394c81" /><Relationship Type="http://schemas.openxmlformats.org/officeDocument/2006/relationships/worksheet" Target="/xl/worksheets/sheet23.xml" Id="Ra08f29e109a7472d" /><Relationship Type="http://schemas.openxmlformats.org/officeDocument/2006/relationships/worksheet" Target="/xl/worksheets/sheet24.xml" Id="Rd99afe71791844da" /><Relationship Type="http://schemas.openxmlformats.org/officeDocument/2006/relationships/worksheet" Target="/xl/worksheets/sheet25.xml" Id="R491f4a3cdf454bac" /><Relationship Type="http://schemas.openxmlformats.org/officeDocument/2006/relationships/worksheet" Target="/xl/worksheets/sheet26.xml" Id="R69dfc68d9e124f71" /><Relationship Type="http://schemas.openxmlformats.org/officeDocument/2006/relationships/worksheet" Target="/xl/worksheets/sheet27.xml" Id="R4845567e2afb4732" /></Relationships>
</file>

<file path=xl/tables/table1.xml><?xml version="1.0" encoding="utf-8"?>
<x:table xmlns:x="http://schemas.openxmlformats.org/spreadsheetml/2006/main" id="1" name="LessonActionsTable" displayName="LessonActionsTable" ref="C7:K46" headerRowCount="1" totalsRowCount="0" totalsRowShown="0">
  <x:tableColumns count="9">
    <x:tableColumn id="1" name="Lesson"/>
    <x:tableColumn id="2" name="Milestone"/>
    <x:tableColumn id="3" name="Learner action"/>
    <x:tableColumn id="4" name="Evidence to save"/>
    <x:tableColumn id="5" name="Toolkit destination"/>
    <x:tableColumn id="6" name="Status"/>
    <x:tableColumn id="7" name="Evidence reference"/>
    <x:tableColumn id="8" name="Review note"/>
    <x:tableColumn id="9" name="Completion check"/>
  </x:tableColumns>
  <x:tableStyleInfo name="TableStyleMedium2" showFirstColumn="0" showLastColumn="0" showRowStripes="0" showColumnStripes="0"/>
</x:table>
</file>

<file path=xl/tables/table2.xml><?xml version="1.0" encoding="utf-8"?>
<x:table xmlns:x="http://schemas.openxmlformats.org/spreadsheetml/2006/main" id="2" name="PortfolioAssetsTable" displayName="PortfolioAssetsTable" ref="C7:V17" headerRowCount="1" totalsRowCount="0" totalsRowShown="0">
  <x:tableColumns count="20">
    <x:tableColumn id="1" name="Asset / ID"/>
    <x:tableColumn id="2" name="Jurisdiction"/>
    <x:tableColumn id="3" name="Value midpoint"/>
    <x:tableColumn id="4" name="Value evidence date"/>
    <x:tableColumn id="5" name="Debt"/>
    <x:tableColumn id="6" name="Rate"/>
    <x:tableColumn id="7" name="Maturity"/>
    <x:tableColumn id="8" name="Repayment basis"/>
    <x:tableColumn id="9" name="Collected income"/>
    <x:tableColumn id="10" name="Operating cost"/>
    <x:tableColumn id="11" name="Finance payments"/>
    <x:tableColumn id="12" name="Annual cashflow"/>
    <x:tableColumn id="13" name="Equity"/>
    <x:tableColumn id="14" name="LTV"/>
    <x:tableColumn id="15" name="Geography"/>
    <x:tableColumn id="16" name="Strategy"/>
    <x:tableColumn id="17" name="Lender"/>
    <x:tableColumn id="18" name="Customer"/>
    <x:tableColumn id="19" name="Evidence / source ref"/>
    <x:tableColumn id="20" name="Next review date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2.xml.rels>&#65279;<?xml version="1.0" encoding="utf-8"?><Relationships xmlns="http://schemas.openxmlformats.org/package/2006/relationships"><Relationship Type="http://schemas.openxmlformats.org/officeDocument/2006/relationships/hyperlink" Target="https://www.gov.uk/government/collections/uk-house-price-index-reports" TargetMode="External" Id="R3721466a1ff24aee" /><Relationship Type="http://schemas.openxmlformats.org/officeDocument/2006/relationships/hyperlink" Target="https://www.gov.uk/tax-sell-property" TargetMode="External" Id="Rc9d87bb0d4d84b18" /><Relationship Type="http://schemas.openxmlformats.org/officeDocument/2006/relationships/hyperlink" Target="https://www.irs.gov/taxtopics/tc409" TargetMode="External" Id="R0d624a011adb4981" /><Relationship Type="http://schemas.openxmlformats.org/officeDocument/2006/relationships/hyperlink" Target="https://www.consumerfinance.gov/" TargetMode="External" Id="R107d0964c7e84f97" /><Relationship Type="http://schemas.openxmlformats.org/officeDocument/2006/relationships/hyperlink" Target="https://register.fca.org.uk/" TargetMode="External" Id="R0651651eea2a45d3" /><Relationship Type="http://schemas.openxmlformats.org/officeDocument/2006/relationships/hyperlink" Target="https://www.nmlsconsumeraccess.org/" TargetMode="External" Id="R9426bd04aaf84564" /><Relationship Type="http://schemas.openxmlformats.org/officeDocument/2006/relationships/hyperlink" Target="https://www.hud.gov/states" TargetMode="External" Id="Rab6fe7df3b2c4ba5" /><Relationship Type="http://schemas.openxmlformats.org/officeDocument/2006/relationships/hyperlink" Target="https://www.gov.uk/government/publications/right-to-rent-landlords-code-of-practice" TargetMode="External" Id="R74063af411bf4ef6" /><Relationship Type="http://schemas.openxmlformats.org/officeDocument/2006/relationships/hyperlink" Target="https://www.croydon.gov.uk/housing/private-tenants/landlord-licensing" TargetMode="External" Id="Reda738648e0343e3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table" Target="/xl/tables/table1.xml" Id="Rc944c41791b74d12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table" Target="/xl/tables/table2.xml" Id="Ra7f03c202fcf43ef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hyperlink" Target="https://www.gov.uk/private-renting/houses-in-multiple-occupation" TargetMode="External" Id="Raa3718b133ed4213" /><Relationship Type="http://schemas.openxmlformats.org/officeDocument/2006/relationships/hyperlink" Target="https://www.gov.uk/guidance/when-is-permission-required" TargetMode="External" Id="R021996c50cd94c98" /><Relationship Type="http://schemas.openxmlformats.org/officeDocument/2006/relationships/hyperlink" Target="https://www.usa.gov/local-governments" TargetMode="External" Id="R0968064e2a684f04" /><Relationship Type="http://schemas.openxmlformats.org/officeDocument/2006/relationships/hyperlink" Target="https://www.consumerfinance.gov/owning-a-home/loan-estimate/" TargetMode="External" Id="Ra9b10b8fe1e6489d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hyperlink" Target="https://www.gov.uk/private-renting/houses-in-multiple-occupation" TargetMode="External" Id="Ra2bcb4f286bc4521" /><Relationship Type="http://schemas.openxmlformats.org/officeDocument/2006/relationships/hyperlink" Target="https://www.gov.uk/find-licences/house-in-multiple-occupation-licence" TargetMode="External" Id="R3ea8524a5d89411a" /><Relationship Type="http://schemas.openxmlformats.org/officeDocument/2006/relationships/hyperlink" Target="https://www.gov.uk/guidance/when-is-permission-required" TargetMode="External" Id="Rbf875104af5b4b51" /><Relationship Type="http://schemas.openxmlformats.org/officeDocument/2006/relationships/hyperlink" Target="https://www.usa.gov/local-governments" TargetMode="External" Id="Rd62f99c98dc74ac0" /><Relationship Type="http://schemas.openxmlformats.org/officeDocument/2006/relationships/hyperlink" Target="https://www.hud.gov/helping-americans/fair-housing-act-overview" TargetMode="External" Id="R3d97950fe12c4148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hyperlink" Target="https://www.moneyhelper.org.uk/en/everyday-money/credit/how-to-check-your-credit-report" TargetMode="External" Id="R19ce735ef3be4d69" /><Relationship Type="http://schemas.openxmlformats.org/officeDocument/2006/relationships/hyperlink" Target="https://www.moneyhelper.org.uk/en/everyday-money/credit/how-to-improve-your-credit-score" TargetMode="External" Id="R273965a6c26343fb" /><Relationship Type="http://schemas.openxmlformats.org/officeDocument/2006/relationships/hyperlink" Target="https://www.moneyhelper.org.uk/en/homes/buying-a-home/how-to-apply-for-a-mortgage" TargetMode="External" Id="R864a7a4a5871468d" /><Relationship Type="http://schemas.openxmlformats.org/officeDocument/2006/relationships/hyperlink" Target="https://www.annualcreditreport.com/" TargetMode="External" Id="R5346577bd77846e6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9" topLeftCell="B10" activePane="bottomRight" state="frozen"/>
    </x:sheetView>
  </x:sheetViews>
  <x:sheetFormatPr baseColWidth="8" defaultRowHeight="15"/>
  <x:cols>
    <x:col min="1" max="1" width="3" customWidth="1"/>
    <x:col min="2" max="2" width="31" customWidth="1"/>
    <x:col min="3" max="3" width="36" customWidth="1"/>
    <x:col min="4" max="4" width="54" customWidth="1"/>
    <x:col min="5" max="5" width="3" customWidth="1"/>
  </x:cols>
  <x:sheetData>
    <x:row r="2" ht="34" customHeight="1">
      <x:c r="B2" s="1072" t="inlineStr">
        <x:is>
          <x:t xml:space="preserve">PROPERTY MASTERY · YOUR INVESTOR TOOLKIT</x:t>
        </x:is>
      </x:c>
    </x:row>
    <x:row r="3" ht="30" customHeight="1">
      <x:c r="B3" s="1022" t="inlineStr">
        <x:is>
          <x:t xml:space="preserve">Build the portfolio. Build the income. Build the legacy.</x:t>
        </x:is>
      </x:c>
    </x:row>
    <x:row r="5" ht="44" customHeight="1">
      <x:c r="B5" s="1023" t="inlineStr">
        <x:is>
          <x:t xml:space="preserve">1. Save your own copy</x:t>
        </x:is>
      </x:c>
      <x:c r="C5" s="1024" t="inlineStr">
        <x:is>
          <x:t xml:space="preserve">Download and save a private copy before entering your information. Keep evidence in your own private folder and record its reference in the Toolkit.</x:t>
        </x:is>
      </x:c>
    </x:row>
    <x:row r="6" ht="44" customHeight="1">
      <x:c r="B6" s="1023" t="inlineStr">
        <x:is>
          <x:t xml:space="preserve">2. Enter data in input cells</x:t>
        </x:is>
      </x:c>
      <x:c r="C6" s="1024" t="inlineStr">
        <x:is>
          <x:t xml:space="preserve">Input cells are editable. Labels and calculated cells are protected. For example, on Wealth Position enter your annual income in D7; C7 is its label. Dashboard figures update from the underlying worksheets.</x:t>
        </x:is>
      </x:c>
    </x:row>
    <x:row r="7" ht="44" customHeight="1">
      <x:c r="B7" s="1023" t="inlineStr">
        <x:is>
          <x:t xml:space="preserve">3. Follow the lesson action</x:t>
        </x:is>
      </x:c>
      <x:c r="C7" s="1024" t="inlineStr">
        <x:is>
          <x:t xml:space="preserve">Open Lesson Actions, find the lesson, then click its Toolkit destination. Complete the task and save the supporting evidence.</x:t>
        </x:is>
      </x:c>
    </x:row>
    <x:row r="8" ht="44" customHeight="1">
      <x:c r="B8" s="1023" t="inlineStr">
        <x:is>
          <x:t xml:space="preserve">4. Record your progress</x:t>
        </x:is>
      </x:c>
      <x:c r="C8" s="1024" t="inlineStr">
        <x:is>
          <x:t xml:space="preserve">In Lesson Actions, select your status and enter an evidence reference. A Complete status alone does not count: the completion check also requires an evidence reference.</x:t>
        </x:is>
      </x:c>
    </x:row>
    <x:row r="9" ht="44" customHeight="1">
      <x:c r="B9" s="1023" t="inlineStr">
        <x:is>
          <x:t xml:space="preserve">5. Use your included support</x:t>
        </x:is>
      </x:c>
      <x:c r="C9" s="1024" t="inlineStr">
        <x:is>
          <x:t xml:space="preserve">Foundation is self-directed and does not include the member Aura coach, Wealth Hub or Boardroom. Use the lessons and Toolkit independently. Higher-tier support follows your current membership terms.</x:t>
        </x:is>
      </x:c>
    </x:row>
    <x:row r="11" ht="30" customHeight="1">
      <x:c r="B11" s="1073" t="inlineStr">
        <x:is>
          <x:t xml:space="preserve">YOUR LEARNING ROUTE</x:t>
        </x:is>
      </x:c>
    </x:row>
    <x:row r="12">
      <x:c r="B12" s="1074" t="inlineStr">
        <x:is>
          <x:t xml:space="preserve">Stage</x:t>
        </x:is>
      </x:c>
      <x:c r="C12" s="1074" t="inlineStr">
        <x:is>
          <x:t xml:space="preserve">Open worksheet</x:t>
        </x:is>
      </x:c>
      <x:c r="D12" s="1074" t="inlineStr">
        <x:is>
          <x:t xml:space="preserve">What to produce</x:t>
        </x:is>
      </x:c>
    </x:row>
    <x:row r="13" ht="34" customHeight="1">
      <x:c r="B13" s="1027" t="inlineStr">
        <x:is>
          <x:t xml:space="preserve">Start here</x:t>
        </x:is>
      </x:c>
      <x:c r="C13" s="1028" t="inlineStr">
        <x:is>
          <x:t xml:space="preserve">90-Day Commitment</x:t>
        </x:is>
      </x:c>
      <x:c r="D13" s="1027" t="inlineStr">
        <x:is>
          <x:t xml:space="preserve">A dated objective, weekly actions and your first next step.</x:t>
        </x:is>
      </x:c>
    </x:row>
    <x:row r="14" ht="34" customHeight="1">
      <x:c r="B14" s="1029" t="inlineStr">
        <x:is>
          <x:t xml:space="preserve">Choose your learning route</x:t>
        </x:is>
      </x:c>
      <x:c r="C14" s="1030" t="inlineStr">
        <x:is>
          <x:t xml:space="preserve">Learner Profile</x:t>
        </x:is>
      </x:c>
      <x:c r="D14" s="1029" t="inlineStr">
        <x:is>
          <x:t xml:space="preserve">Your location, study routine and private evidence plan.</x:t>
        </x:is>
      </x:c>
    </x:row>
    <x:row r="15" ht="34" customHeight="1">
      <x:c r="B15" s="1027" t="inlineStr">
        <x:is>
          <x:t xml:space="preserve">Practise a decision</x:t>
        </x:is>
      </x:c>
      <x:c r="C15" s="1028" t="inlineStr">
        <x:is>
          <x:t xml:space="preserve">First Decision Record</x:t>
        </x:is>
      </x:c>
      <x:c r="D15" s="1027" t="inlineStr">
        <x:is>
          <x:t xml:space="preserve">Facts, assumptions, downside, decision and next action.</x:t>
        </x:is>
      </x:c>
    </x:row>
    <x:row r="16" ht="34" customHeight="1">
      <x:c r="B16" s="1029" t="inlineStr">
        <x:is>
          <x:t xml:space="preserve">1. Wealth Position</x:t>
        </x:is>
      </x:c>
      <x:c r="C16" s="1030" t="inlineStr">
        <x:is>
          <x:t xml:space="preserve">Wealth Position</x:t>
        </x:is>
      </x:c>
      <x:c r="D16" s="1029" t="inlineStr">
        <x:is>
          <x:t xml:space="preserve">Your wealth goal and starting financial position.</x:t>
        </x:is>
      </x:c>
    </x:row>
    <x:row r="17" ht="34" customHeight="1">
      <x:c r="B17" s="1027" t="inlineStr">
        <x:is>
          <x:t xml:space="preserve">2. Capital Power</x:t>
        </x:is>
      </x:c>
      <x:c r="C17" s="1028" t="inlineStr">
        <x:is>
          <x:t xml:space="preserve">Capital</x:t>
        </x:is>
      </x:c>
      <x:c r="D17" s="1027" t="inlineStr">
        <x:is>
          <x:t xml:space="preserve">Deployable cash and protected reserves.</x:t>
        </x:is>
      </x:c>
    </x:row>
    <x:row r="18" ht="34" customHeight="1">
      <x:c r="B18" s="1029" t="inlineStr">
        <x:is>
          <x:t xml:space="preserve">3. Winning Strategy</x:t>
        </x:is>
      </x:c>
      <x:c r="C18" s="1030" t="inlineStr">
        <x:is>
          <x:t xml:space="preserve">Strategy</x:t>
        </x:is>
      </x:c>
      <x:c r="D18" s="1029" t="inlineStr">
        <x:is>
          <x:t xml:space="preserve">A reasoned strategy choice and rejected alternatives.</x:t>
        </x:is>
      </x:c>
    </x:row>
    <x:row r="19" ht="34" customHeight="1">
      <x:c r="B19" s="1027" t="inlineStr">
        <x:is>
          <x:t xml:space="preserve">4. Location Advantage</x:t>
        </x:is>
      </x:c>
      <x:c r="C19" s="1028" t="inlineStr">
        <x:is>
          <x:t xml:space="preserve">Area Research</x:t>
        </x:is>
      </x:c>
      <x:c r="D19" s="1027" t="inlineStr">
        <x:is>
          <x:t xml:space="preserve">An evidence-backed area shortlist.</x:t>
        </x:is>
      </x:c>
    </x:row>
    <x:row r="20" ht="34" customHeight="1">
      <x:c r="B20" s="1029" t="inlineStr">
        <x:is>
          <x:t xml:space="preserve">5. Deal Mastery</x:t>
        </x:is>
      </x:c>
      <x:c r="C20" s="1030" t="inlineStr">
        <x:is>
          <x:t xml:space="preserve">Deal Model</x:t>
        </x:is>
      </x:c>
      <x:c r="D20" s="1029" t="inlineStr">
        <x:is>
          <x:t xml:space="preserve">A complete model with base, downside and severe cases.</x:t>
        </x:is>
      </x:c>
    </x:row>
    <x:row r="21" ht="34" customHeight="1">
      <x:c r="B21" s="1027" t="inlineStr">
        <x:is>
          <x:t xml:space="preserve">6. Offer to Ownership</x:t>
        </x:is>
      </x:c>
      <x:c r="C21" s="1028" t="inlineStr">
        <x:is>
          <x:t xml:space="preserve">Offer and DD</x:t>
        </x:is>
      </x:c>
      <x:c r="D21" s="1027" t="inlineStr">
        <x:is>
          <x:t xml:space="preserve">An offer record and due-diligence actions.</x:t>
        </x:is>
      </x:c>
    </x:row>
    <x:row r="22" ht="34" customHeight="1">
      <x:c r="B22" s="1029" t="inlineStr">
        <x:is>
          <x:t xml:space="preserve">7. Property Performance</x:t>
        </x:is>
      </x:c>
      <x:c r="C22" s="1030" t="inlineStr">
        <x:is>
          <x:t xml:space="preserve">Operations</x:t>
        </x:is>
      </x:c>
      <x:c r="D22" s="1029" t="inlineStr">
        <x:is>
          <x:t xml:space="preserve">Responsibilities, records and operating controls.</x:t>
        </x:is>
      </x:c>
    </x:row>
    <x:row r="23" ht="34" customHeight="1">
      <x:c r="B23" s="1027" t="inlineStr">
        <x:is>
          <x:t xml:space="preserve">8. Wealth Expansion</x:t>
        </x:is>
      </x:c>
      <x:c r="C23" s="1028" t="inlineStr">
        <x:is>
          <x:t xml:space="preserve">Portfolio Decision</x:t>
        </x:is>
      </x:c>
      <x:c r="D23" s="1027" t="inlineStr">
        <x:is>
          <x:t xml:space="preserve">Hold, sell, refinance or expand reasoning.</x:t>
        </x:is>
      </x:c>
    </x:row>
    <x:row r="24" ht="34" customHeight="1">
      <x:c r="B24" s="1029" t="inlineStr">
        <x:is>
          <x:t xml:space="preserve">Track lesson completion</x:t>
        </x:is>
      </x:c>
      <x:c r="C24" s="1030" t="inlineStr">
        <x:is>
          <x:t xml:space="preserve">Lesson Actions</x:t>
        </x:is>
      </x:c>
      <x:c r="D24" s="1029" t="inlineStr">
        <x:is>
          <x:t xml:space="preserve">Lesson status and private evidence references.</x:t>
        </x:is>
      </x:c>
    </x:row>
    <x:row r="25" ht="34" customHeight="1">
      <x:c r="B25" s="1027" t="inlineStr">
        <x:is>
          <x:t xml:space="preserve">Review your progress</x:t>
        </x:is>
      </x:c>
      <x:c r="C25" s="1028" t="inlineStr">
        <x:is>
          <x:t xml:space="preserve">Dashboard</x:t>
        </x:is>
      </x:c>
      <x:c r="D25" s="1027" t="inlineStr">
        <x:is>
          <x:t xml:space="preserve">Calculated milestone and lesson-action progress.</x:t>
        </x:is>
      </x:c>
    </x:row>
    <x:row r="27" ht="30" customHeight="1">
      <x:c r="B27" s="1073" t="inlineStr">
        <x:is>
          <x:t xml:space="preserve">ALL WORKSHEETS · CLICK TO OPEN</x:t>
        </x:is>
      </x:c>
    </x:row>
    <x:row r="28" ht="22" customHeight="1">
      <x:c r="B28" s="1031" t="inlineStr">
        <x:is>
          <x:t xml:space="preserve">Dashboard</x:t>
        </x:is>
      </x:c>
      <x:c r="C28" s="1032" t="inlineStr">
        <x:is>
          <x:t xml:space="preserve">Reference / calculated view</x:t>
        </x:is>
      </x:c>
    </x:row>
    <x:row r="29" ht="22" customHeight="1">
      <x:c r="B29" s="1031" t="inlineStr">
        <x:is>
          <x:t xml:space="preserve">Portfolio Decision</x:t>
        </x:is>
      </x:c>
      <x:c r="C29" s="1032" t="inlineStr">
        <x:is>
          <x:t xml:space="preserve">Enter data</x:t>
        </x:is>
      </x:c>
    </x:row>
    <x:row r="30" ht="22" customHeight="1">
      <x:c r="B30" s="1031" t="inlineStr">
        <x:is>
          <x:t xml:space="preserve">Deal Model</x:t>
        </x:is>
      </x:c>
      <x:c r="C30" s="1032" t="inlineStr">
        <x:is>
          <x:t xml:space="preserve">Enter data</x:t>
        </x:is>
      </x:c>
    </x:row>
    <x:row r="31" ht="22" customHeight="1">
      <x:c r="B31" s="1031" t="inlineStr">
        <x:is>
          <x:t xml:space="preserve">Wealth Position</x:t>
        </x:is>
      </x:c>
      <x:c r="C31" s="1032" t="inlineStr">
        <x:is>
          <x:t xml:space="preserve">Enter data</x:t>
        </x:is>
      </x:c>
    </x:row>
    <x:row r="32" ht="22" customHeight="1">
      <x:c r="B32" s="1031" t="inlineStr">
        <x:is>
          <x:t xml:space="preserve">Capital</x:t>
        </x:is>
      </x:c>
      <x:c r="C32" s="1032" t="inlineStr">
        <x:is>
          <x:t xml:space="preserve">Enter data</x:t>
        </x:is>
      </x:c>
    </x:row>
    <x:row r="33" ht="22" customHeight="1">
      <x:c r="B33" s="1031" t="inlineStr">
        <x:is>
          <x:t xml:space="preserve">Strategy</x:t>
        </x:is>
      </x:c>
      <x:c r="C33" s="1032" t="inlineStr">
        <x:is>
          <x:t xml:space="preserve">Enter data</x:t>
        </x:is>
      </x:c>
    </x:row>
    <x:row r="34" ht="22" customHeight="1">
      <x:c r="B34" s="1031" t="inlineStr">
        <x:is>
          <x:t xml:space="preserve">Area Research</x:t>
        </x:is>
      </x:c>
      <x:c r="C34" s="1032" t="inlineStr">
        <x:is>
          <x:t xml:space="preserve">Enter data</x:t>
        </x:is>
      </x:c>
    </x:row>
    <x:row r="35" ht="22" customHeight="1">
      <x:c r="B35" s="1031" t="inlineStr">
        <x:is>
          <x:t xml:space="preserve">Offer and DD</x:t>
        </x:is>
      </x:c>
      <x:c r="C35" s="1032" t="inlineStr">
        <x:is>
          <x:t xml:space="preserve">Enter data</x:t>
        </x:is>
      </x:c>
    </x:row>
    <x:row r="36" ht="22" customHeight="1">
      <x:c r="B36" s="1031" t="inlineStr">
        <x:is>
          <x:t xml:space="preserve">Operations</x:t>
        </x:is>
      </x:c>
      <x:c r="C36" s="1032" t="inlineStr">
        <x:is>
          <x:t xml:space="preserve">Enter data</x:t>
        </x:is>
      </x:c>
    </x:row>
    <x:row r="37" ht="22" customHeight="1">
      <x:c r="B37" s="1031" t="inlineStr">
        <x:is>
          <x:t xml:space="preserve">Evidence Index</x:t>
        </x:is>
      </x:c>
      <x:c r="C37" s="1032" t="inlineStr">
        <x:is>
          <x:t xml:space="preserve">Enter data</x:t>
        </x:is>
      </x:c>
    </x:row>
    <x:row r="38" ht="22" customHeight="1">
      <x:c r="B38" s="1031" t="inlineStr">
        <x:is>
          <x:t xml:space="preserve">Sources</x:t>
        </x:is>
      </x:c>
      <x:c r="C38" s="1032" t="inlineStr">
        <x:is>
          <x:t xml:space="preserve">Reference / calculated view</x:t>
        </x:is>
      </x:c>
    </x:row>
    <x:row r="39" ht="22" customHeight="1">
      <x:c r="B39" s="1031" t="inlineStr">
        <x:is>
          <x:t xml:space="preserve">ROE Review</x:t>
        </x:is>
      </x:c>
      <x:c r="C39" s="1032" t="inlineStr">
        <x:is>
          <x:t xml:space="preserve">Enter data</x:t>
        </x:is>
      </x:c>
    </x:row>
    <x:row r="40" ht="22" customHeight="1">
      <x:c r="B40" s="1031" t="inlineStr">
        <x:is>
          <x:t xml:space="preserve">12-Month Plan</x:t>
        </x:is>
      </x:c>
      <x:c r="C40" s="1032" t="inlineStr">
        <x:is>
          <x:t xml:space="preserve">Enter data</x:t>
        </x:is>
      </x:c>
    </x:row>
    <x:row r="41" ht="22" customHeight="1">
      <x:c r="B41" s="1031" t="inlineStr">
        <x:is>
          <x:t xml:space="preserve">Lesson Actions</x:t>
        </x:is>
      </x:c>
      <x:c r="C41" s="1032" t="inlineStr">
        <x:is>
          <x:t xml:space="preserve">Enter data</x:t>
        </x:is>
      </x:c>
    </x:row>
    <x:row r="42" ht="22" customHeight="1">
      <x:c r="B42" s="1031" t="inlineStr">
        <x:is>
          <x:t xml:space="preserve">Portfolio Dashboard</x:t>
        </x:is>
      </x:c>
      <x:c r="C42" s="1032" t="inlineStr">
        <x:is>
          <x:t xml:space="preserve">Enter data</x:t>
        </x:is>
      </x:c>
    </x:row>
    <x:row r="43" ht="22" customHeight="1">
      <x:c r="B43" s="1031" t="inlineStr">
        <x:is>
          <x:t xml:space="preserve">Customer Definition</x:t>
        </x:is>
      </x:c>
      <x:c r="C43" s="1032" t="inlineStr">
        <x:is>
          <x:t xml:space="preserve">Enter data</x:t>
        </x:is>
      </x:c>
    </x:row>
    <x:row r="44" ht="22" customHeight="1">
      <x:c r="B44" s="1031" t="inlineStr">
        <x:is>
          <x:t xml:space="preserve">Business-Model Comparison</x:t>
        </x:is>
      </x:c>
      <x:c r="C44" s="1032" t="inlineStr">
        <x:is>
          <x:t xml:space="preserve">Enter data</x:t>
        </x:is>
      </x:c>
    </x:row>
    <x:row r="45" ht="22" customHeight="1">
      <x:c r="B45" s="1031" t="inlineStr">
        <x:is>
          <x:t xml:space="preserve">90-Day Commitment</x:t>
        </x:is>
      </x:c>
      <x:c r="C45" s="1032" t="inlineStr">
        <x:is>
          <x:t xml:space="preserve">Enter data</x:t>
        </x:is>
      </x:c>
    </x:row>
    <x:row r="46" ht="22" customHeight="1">
      <x:c r="B46" s="1031" t="inlineStr">
        <x:is>
          <x:t xml:space="preserve">Strategy Scorecard</x:t>
        </x:is>
      </x:c>
      <x:c r="C46" s="1032" t="inlineStr">
        <x:is>
          <x:t xml:space="preserve">Enter data</x:t>
        </x:is>
      </x:c>
    </x:row>
    <x:row r="47" ht="22" customHeight="1">
      <x:c r="B47" s="1031" t="inlineStr">
        <x:is>
          <x:t xml:space="preserve">Readiness Gates</x:t>
        </x:is>
      </x:c>
      <x:c r="C47" s="1032" t="inlineStr">
        <x:is>
          <x:t xml:space="preserve">Enter data</x:t>
        </x:is>
      </x:c>
    </x:row>
    <x:row r="48" ht="22" customHeight="1">
      <x:c r="B48" s="1031" t="inlineStr">
        <x:is>
          <x:t xml:space="preserve">Official-Source Directory</x:t>
        </x:is>
      </x:c>
      <x:c r="C48" s="1032" t="inlineStr">
        <x:is>
          <x:t xml:space="preserve">Enter data</x:t>
        </x:is>
      </x:c>
    </x:row>
    <x:row r="49" ht="22" customHeight="1">
      <x:c r="B49" s="1031" t="inlineStr">
        <x:is>
          <x:t xml:space="preserve">Credit Readiness</x:t>
        </x:is>
      </x:c>
      <x:c r="C49" s="1032" t="inlineStr">
        <x:is>
          <x:t xml:space="preserve">Enter data</x:t>
        </x:is>
      </x:c>
    </x:row>
    <x:row r="50" ht="22" customHeight="1">
      <x:c r="B50" s="1031" t="inlineStr">
        <x:is>
          <x:t xml:space="preserve">Ownership Decision</x:t>
        </x:is>
      </x:c>
      <x:c r="C50" s="1032" t="inlineStr">
        <x:is>
          <x:t xml:space="preserve">Enter data</x:t>
        </x:is>
      </x:c>
    </x:row>
    <x:row r="51" ht="22" customHeight="1">
      <x:c r="B51" s="1031" t="inlineStr">
        <x:is>
          <x:t xml:space="preserve">Capital Stack</x:t>
        </x:is>
      </x:c>
      <x:c r="C51" s="1032" t="inlineStr">
        <x:is>
          <x:t xml:space="preserve">Enter data</x:t>
        </x:is>
      </x:c>
    </x:row>
    <x:row r="52" ht="22" customHeight="1">
      <x:c r="B52" s="1031" t="inlineStr">
        <x:is>
          <x:t xml:space="preserve">Learner Profile</x:t>
        </x:is>
      </x:c>
      <x:c r="C52" s="1032" t="inlineStr">
        <x:is>
          <x:t xml:space="preserve">Enter data</x:t>
        </x:is>
      </x:c>
    </x:row>
    <x:row r="53" ht="22" customHeight="1">
      <x:c r="B53" s="1031" t="inlineStr">
        <x:is>
          <x:t xml:space="preserve">First Decision Record</x:t>
        </x:is>
      </x:c>
      <x:c r="C53" s="1032" t="inlineStr">
        <x:is>
          <x:t xml:space="preserve">Enter data</x:t>
        </x:is>
      </x:c>
    </x:row>
    <x:row r="55" ht="30" customHeight="1">
      <x:c r="B55" s="1073" t="inlineStr">
        <x:is>
          <x:t xml:space="preserve">PRIVACY AND SELF-CHECK</x:t>
        </x:is>
      </x:c>
    </x:row>
    <x:row r="56" ht="44" customHeight="1">
      <x:c r="B56" s="1023" t="inlineStr">
        <x:is>
          <x:t xml:space="preserve">Keep private records private</x:t>
        </x:is>
      </x:c>
      <x:c r="C56" s="1024" t="inlineStr">
        <x:is>
          <x:t xml:space="preserve">Do not put bank statements, identity documents, credit reports, tenant details, passwords or confidential deal records into Aura or community spaces. Use fictional or rigorously redacted examples there.</x:t>
        </x:is>
      </x:c>
    </x:row>
    <x:row r="57" ht="44" customHeight="1">
      <x:c r="B57" s="1023" t="inlineStr">
        <x:is>
          <x:t xml:space="preserve">Completion is your record</x:t>
        </x:is>
      </x:c>
      <x:c r="C57" s="1024" t="inlineStr">
        <x:is>
          <x:t xml:space="preserve">A completion check records your learning evidence. It is not permission to buy, borrow, let or act on a property, and does not require routine Aura or human approval.</x:t>
        </x:is>
      </x:c>
    </x:row>
    <x:row r="58" ht="44" customHeight="1">
      <x:c r="B58" s="1023" t="inlineStr">
        <x:is>
          <x:t xml:space="preserve">Save before you close</x:t>
        </x:is>
      </x:c>
      <x:c r="C58" s="1024" t="inlineStr">
        <x:is>
          <x:t xml:space="preserve">Save your copy after each session. Keep source dates and assumptions alongside the figures so you can review and revise your decisions.</x:t>
        </x:is>
      </x:c>
    </x:row>
    <x:row r="60">
      <x:c r="B60" s="1033" t="str">
        <x:v>Toolkit v15 · 8 October 2026</x:v>
      </x:c>
    </x:row>
  </x:sheetData>
  <x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x:mergeCells>
    <x:mergeCell ref="B11:D11"/>
    <x:mergeCell ref="B3:D3"/>
    <x:mergeCell ref="C6:D6"/>
    <x:mergeCell ref="C7:D7"/>
    <x:mergeCell ref="C8:D8"/>
    <x:mergeCell ref="C5:D5"/>
    <x:mergeCell ref="C57:D57"/>
    <x:mergeCell ref="C58:D58"/>
    <x:mergeCell ref="B27:D27"/>
    <x:mergeCell ref="C9:D9"/>
    <x:mergeCell ref="B55:D55"/>
    <x:mergeCell ref="C56:D56"/>
    <x:mergeCell ref="B2:D2"/>
  </x:mergeCells>
  <x:hyperlinks>
    <x:hyperlink ref="C13" location="'90-Day Commitment'!C2"/>
    <x:hyperlink ref="C14" location="'Learner Profile'!C2"/>
    <x:hyperlink ref="C15" location="'First Decision Record'!C2"/>
    <x:hyperlink ref="C16" location="'Wealth Position'!C2"/>
    <x:hyperlink ref="C17" location="'Capital'!C2"/>
    <x:hyperlink ref="C18" location="'Strategy'!C2"/>
    <x:hyperlink ref="C19" location="'Area Research'!C2"/>
    <x:hyperlink ref="C20" location="'Deal Model'!C2"/>
    <x:hyperlink ref="C21" location="'Offer and DD'!C2"/>
    <x:hyperlink ref="C22" location="'Operations'!C2"/>
    <x:hyperlink ref="C23" location="'Portfolio Decision'!C2"/>
    <x:hyperlink ref="C24" location="'Lesson Actions'!C2"/>
    <x:hyperlink ref="C25" location="'Dashboard'!C2"/>
    <x:hyperlink ref="B28" location="'Dashboard'!C2"/>
    <x:hyperlink ref="B29" location="'Portfolio Decision'!C2"/>
    <x:hyperlink ref="B30" location="'Deal Model'!C2"/>
    <x:hyperlink ref="B31" location="'Wealth Position'!C2"/>
    <x:hyperlink ref="B32" location="'Capital'!C2"/>
    <x:hyperlink ref="B33" location="'Strategy'!C2"/>
    <x:hyperlink ref="B34" location="'Area Research'!C2"/>
    <x:hyperlink ref="B35" location="'Offer and DD'!C2"/>
    <x:hyperlink ref="B36" location="'Operations'!C2"/>
    <x:hyperlink ref="B37" location="'Evidence Index'!C2"/>
    <x:hyperlink ref="B38" location="'Sources'!C2"/>
    <x:hyperlink ref="B39" location="'ROE Review'!C2"/>
    <x:hyperlink ref="B40" location="'12-Month Plan'!C2"/>
    <x:hyperlink ref="B41" location="'Lesson Actions'!C2"/>
    <x:hyperlink ref="B42" location="'Portfolio Dashboard'!C2"/>
    <x:hyperlink ref="B43" location="'Customer Definition'!C2"/>
    <x:hyperlink ref="B44" location="'Business-Model Comparison'!C2"/>
    <x:hyperlink ref="B45" location="'90-Day Commitment'!C2"/>
    <x:hyperlink ref="B46" location="'Strategy Scorecard'!C2"/>
    <x:hyperlink ref="B47" location="'Readiness Gates'!C2"/>
    <x:hyperlink ref="B48" location="'Official-Source Directory'!C2"/>
    <x:hyperlink ref="B49" location="'Credit Readiness'!C2"/>
    <x:hyperlink ref="B50" location="'Ownership Decision'!C2"/>
    <x:hyperlink ref="B51" location="'Capital Stack'!C2"/>
    <x:hyperlink ref="B52" location="'Learner Profile'!C2"/>
    <x:hyperlink ref="B53" location="'First Decision Record'!C2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71D32"/>
  </x:sheetPr>
  <x:sheetViews>
    <x:sheetView showGridLines="0" workbookViewId="0">
      <x:pane ySplit="4" topLeftCell="A5" activePane="bottomLeft" state="frozen"/>
    </x:sheetView>
  </x:sheetViews>
  <x:sheetFormatPr baseColWidth="8" defaultRowHeight="15"/>
  <x:cols>
    <x:col min="1" max="1" width="3" customWidth="1"/>
    <x:col min="2" max="2" width="3" customWidth="1"/>
    <x:col min="3" max="3" width="26" customWidth="1"/>
    <x:col min="4" max="4" width="17" customWidth="1"/>
    <x:col min="5" max="5" width="17" customWidth="1"/>
    <x:col min="6" max="6" width="17" customWidth="1"/>
    <x:col min="7" max="7" width="17" customWidth="1"/>
    <x:col min="8" max="8" width="21" customWidth="1"/>
    <x:col min="9" max="9" width="17" customWidth="1"/>
    <x:col min="10" max="10" width="17" customWidth="1"/>
  </x:cols>
  <x:sheetData>
    <x:row r="1">
      <x:c r="C1" s="1034" t="inlineStr">
        <x:is>
          <x:t xml:space="preserve">Start Here · Toolkit guide</x:t>
        </x:is>
      </x:c>
    </x:row>
    <x:row r="2">
      <x:c r="C2" s="261" t="inlineStr">
        <x:is>
          <x:t xml:space="preserve">Property Mastery Toolkit</x:t>
        </x:is>
      </x:c>
      <x:c r="D2" s="262" t="n"/>
      <x:c r="E2" s="262" t="n"/>
      <x:c r="F2" s="262" t="n"/>
      <x:c r="G2" s="262" t="n"/>
      <x:c r="H2" s="262" t="n"/>
      <x:c r="I2" s="262" t="n"/>
      <x:c r="J2" s="262" t="n"/>
    </x:row>
    <x:row r="3">
      <x:c r="C3" s="263" t="n"/>
      <x:c r="D3" s="263" t="n"/>
      <x:c r="E3" s="263" t="n"/>
      <x:c r="F3" s="263" t="n"/>
      <x:c r="G3" s="263" t="n"/>
      <x:c r="H3" s="263" t="n"/>
      <x:c r="I3" s="263" t="n"/>
      <x:c r="J3" s="263" t="n"/>
    </x:row>
    <x:row r="4">
      <x:c r="C4" s="264" t="inlineStr">
        <x:is>
          <x:t xml:space="preserve">Build the portfolio. Build the income. Build the legacy.</x:t>
        </x:is>
      </x:c>
      <x:c r="D4" s="264" t="n"/>
      <x:c r="E4" s="264" t="n"/>
      <x:c r="F4" s="264" t="n"/>
      <x:c r="G4" s="264" t="n"/>
      <x:c r="H4" s="264" t="n"/>
      <x:c r="I4" s="264" t="n"/>
      <x:c r="J4" s="264" t="n"/>
    </x:row>
    <x:row r="5">
      <x:c r="C5" s="262" t="n"/>
      <x:c r="D5" s="262" t="n"/>
      <x:c r="E5" s="262" t="n"/>
      <x:c r="F5" s="262" t="n"/>
      <x:c r="G5" s="262" t="n"/>
      <x:c r="H5" s="262" t="n"/>
      <x:c r="I5" s="262" t="n"/>
      <x:c r="J5" s="262" t="n"/>
    </x:row>
    <x:row r="6" ht="30" customHeight="1">
      <x:c r="C6" s="1075" t="inlineStr">
        <x:is>
          <x:t xml:space="preserve">Milestones complete</x:t>
        </x:is>
      </x:c>
      <x:c r="D6" s="1076" t="inlineStr">
        <x:is>
          <x:t xml:space="preserve">Deployable cash</x:t>
        </x:is>
      </x:c>
      <x:c r="E6" s="1077" t="n"/>
      <x:c r="F6" s="1075" t="inlineStr">
        <x:is>
          <x:t xml:space="preserve">Selected strategy</x:t>
        </x:is>
      </x:c>
      <x:c r="G6" s="1076" t="inlineStr">
        <x:is>
          <x:t xml:space="preserve">Portfolio decision</x:t>
        </x:is>
      </x:c>
      <x:c r="H6" s="1078" t="inlineStr">
        <x:is>
          <x:t xml:space="preserve">Lesson actions complete</x:t>
        </x:is>
      </x:c>
      <x:c r="I6" s="262" t="n"/>
      <x:c r="J6" s="262" t="n"/>
    </x:row>
    <x:row r="7">
      <x:c r="C7" s="267" t="n">
        <x:f>COUNTIF(F12:F19,"Complete")</x:f>
        <x:v>0</x:v>
      </x:c>
      <x:c r="D7" s="527" t="n">
        <x:f>'Capital'!D17</x:f>
        <x:v>0</x:v>
      </x:c>
      <x:c r="E7" s="262" t="n"/>
      <x:c r="F7" s="267" t="str">
        <x:f>IF('Strategy'!D17="","",'Strategy'!D17)</x:f>
      </x:c>
      <x:c r="G7" s="269" t="str">
        <x:f>'Portfolio Decision'!D27</x:f>
        <x:v>Revise</x:v>
      </x:c>
      <x:c r="H7" s="457" t="n">
        <x:f>COUNTIF('Lesson Actions'!$K$8:$K$46,"Complete")</x:f>
        <x:v>0</x:v>
      </x:c>
      <x:c r="I7" s="262" t="n"/>
      <x:c r="J7" s="262" t="n"/>
    </x:row>
    <x:row r="8">
      <x:c r="C8" s="262" t="n"/>
      <x:c r="D8" s="262" t="n"/>
      <x:c r="E8" s="262" t="n"/>
      <x:c r="F8" s="262" t="n"/>
      <x:c r="G8" s="262" t="n"/>
      <x:c r="H8" s="262" t="n"/>
      <x:c r="I8" s="262" t="n"/>
      <x:c r="J8" s="262" t="n"/>
    </x:row>
    <x:row r="9">
      <x:c r="C9" s="262" t="n"/>
      <x:c r="D9" s="262" t="n"/>
      <x:c r="E9" s="262" t="n"/>
      <x:c r="F9" s="262" t="n"/>
      <x:c r="G9" s="262" t="n"/>
      <x:c r="H9" s="262" t="n"/>
      <x:c r="I9" s="262" t="n"/>
      <x:c r="J9" s="262" t="n"/>
    </x:row>
    <x:row r="10" ht="24" customHeight="1">
      <x:c r="C10" s="1079" t="inlineStr">
        <x:is>
          <x:t xml:space="preserve">Milestone status</x:t>
        </x:is>
      </x:c>
      <x:c r="D10" s="1080" t="n"/>
      <x:c r="E10" s="1080" t="n"/>
      <x:c r="F10" s="1081" t="n"/>
      <x:c r="G10" s="1082" t="n"/>
      <x:c r="H10" s="1082" t="n"/>
      <x:c r="I10" s="262" t="n"/>
      <x:c r="J10" s="262" t="n"/>
    </x:row>
    <x:row r="11" ht="30" customHeight="1">
      <x:c r="C11" s="1075" t="inlineStr">
        <x:is>
          <x:t xml:space="preserve">Milestone</x:t>
        </x:is>
      </x:c>
      <x:c r="D11" s="1083" t="inlineStr">
        <x:is>
          <x:t xml:space="preserve">Work product</x:t>
        </x:is>
      </x:c>
      <x:c r="E11" s="1083" t="inlineStr">
        <x:is>
          <x:t xml:space="preserve">Owner action</x:t>
        </x:is>
      </x:c>
      <x:c r="F11" s="1076" t="inlineStr">
        <x:is>
          <x:t xml:space="preserve">Status</x:t>
        </x:is>
      </x:c>
      <x:c r="G11" s="262" t="n"/>
      <x:c r="H11" s="262" t="n"/>
      <x:c r="I11" s="262" t="n"/>
      <x:c r="J11" s="262" t="n"/>
    </x:row>
    <x:row r="12">
      <x:c r="C12" s="274" t="inlineStr">
        <x:is>
          <x:t xml:space="preserve">1. Your Wealth Position</x:t>
        </x:is>
      </x:c>
      <x:c r="D12" s="1035" t="inlineStr">
        <x:is>
          <x:t xml:space="preserve">Wealth goal and position</x:t>
        </x:is>
      </x:c>
      <x:c r="E12" s="274" t="inlineStr">
        <x:is>
          <x:t xml:space="preserve">Complete key inputs</x:t>
        </x:is>
      </x:c>
      <x:c r="F12" s="275" t="str">
        <x:f>'Wealth Position'!F22</x:f>
        <x:v>Action needed</x:v>
      </x:c>
      <x:c r="G12" s="262" t="n"/>
      <x:c r="H12" s="262" t="n"/>
      <x:c r="I12" s="262" t="n"/>
      <x:c r="J12" s="262" t="n"/>
    </x:row>
    <x:row r="13">
      <x:c r="C13" s="276" t="inlineStr">
        <x:is>
          <x:t xml:space="preserve">2. Your Capital Power</x:t>
        </x:is>
      </x:c>
      <x:c r="D13" s="1036" t="inlineStr">
        <x:is>
          <x:t xml:space="preserve">Capital and reserve policy</x:t>
        </x:is>
      </x:c>
      <x:c r="E13" s="276" t="inlineStr">
        <x:is>
          <x:t xml:space="preserve">Evidence deployable cash</x:t>
        </x:is>
      </x:c>
      <x:c r="F13" s="277" t="str">
        <x:f>'Capital'!F22</x:f>
        <x:v>Action needed</x:v>
      </x:c>
      <x:c r="G13" s="262" t="n"/>
      <x:c r="H13" s="262" t="n"/>
      <x:c r="I13" s="262" t="n"/>
      <x:c r="J13" s="262" t="n"/>
    </x:row>
    <x:row r="14">
      <x:c r="C14" s="276" t="inlineStr">
        <x:is>
          <x:t xml:space="preserve">3. Your Winning Strategy</x:t>
        </x:is>
      </x:c>
      <x:c r="D14" s="1036" t="inlineStr">
        <x:is>
          <x:t xml:space="preserve">Strategy decision record</x:t>
        </x:is>
      </x:c>
      <x:c r="E14" s="276" t="inlineStr">
        <x:is>
          <x:t xml:space="preserve">Select and explain</x:t>
        </x:is>
      </x:c>
      <x:c r="F14" s="277" t="str">
        <x:f>'Strategy'!F22</x:f>
        <x:v>Action needed</x:v>
      </x:c>
      <x:c r="G14" s="262" t="n"/>
      <x:c r="H14" s="262" t="n"/>
      <x:c r="I14" s="262" t="n"/>
      <x:c r="J14" s="262" t="n"/>
    </x:row>
    <x:row r="15">
      <x:c r="C15" s="276" t="inlineStr">
        <x:is>
          <x:t xml:space="preserve">4. Your Location Advantage</x:t>
        </x:is>
      </x:c>
      <x:c r="D15" s="1036" t="inlineStr">
        <x:is>
          <x:t xml:space="preserve">Area evidence pack</x:t>
        </x:is>
      </x:c>
      <x:c r="E15" s="276" t="inlineStr">
        <x:is>
          <x:t xml:space="preserve">Save achieved evidence</x:t>
        </x:is>
      </x:c>
      <x:c r="F15" s="277" t="str">
        <x:f>'Area Research'!J23</x:f>
        <x:v>Action needed</x:v>
      </x:c>
      <x:c r="G15" s="262" t="n"/>
      <x:c r="H15" s="262" t="n"/>
      <x:c r="I15" s="262" t="n"/>
      <x:c r="J15" s="262" t="n"/>
    </x:row>
    <x:row r="16">
      <x:c r="C16" s="276" t="inlineStr">
        <x:is>
          <x:t xml:space="preserve">5. Deal Mastery</x:t>
        </x:is>
      </x:c>
      <x:c r="D16" s="1036" t="inlineStr">
        <x:is>
          <x:t xml:space="preserve">Deal model and stress test</x:t>
        </x:is>
      </x:c>
      <x:c r="E16" s="276" t="inlineStr">
        <x:is>
          <x:t xml:space="preserve">Complete three cases</x:t>
        </x:is>
      </x:c>
      <x:c r="F16" s="277" t="str">
        <x:f>'Deal Model'!G29</x:f>
        <x:v>Action needed</x:v>
      </x:c>
      <x:c r="G16" s="262" t="n"/>
      <x:c r="H16" s="262" t="n"/>
      <x:c r="I16" s="262" t="n"/>
      <x:c r="J16" s="262" t="n"/>
    </x:row>
    <x:row r="17">
      <x:c r="C17" s="276" t="inlineStr">
        <x:is>
          <x:t xml:space="preserve">6. From Offer to Ownership</x:t>
        </x:is>
      </x:c>
      <x:c r="D17" s="1036" t="inlineStr">
        <x:is>
          <x:t xml:space="preserve">Offer and due diligence record</x:t>
        </x:is>
      </x:c>
      <x:c r="E17" s="276" t="inlineStr">
        <x:is>
          <x:t xml:space="preserve">Close critical items</x:t>
        </x:is>
      </x:c>
      <x:c r="F17" s="277" t="str">
        <x:f>'Offer and DD'!J24</x:f>
        <x:v>Action needed</x:v>
      </x:c>
      <x:c r="G17" s="262" t="n"/>
      <x:c r="H17" s="262" t="n"/>
      <x:c r="I17" s="262" t="n"/>
      <x:c r="J17" s="262" t="n"/>
    </x:row>
    <x:row r="18">
      <x:c r="C18" s="276" t="inlineStr">
        <x:is>
          <x:t xml:space="preserve">7. Property Performance</x:t>
        </x:is>
      </x:c>
      <x:c r="D18" s="1036" t="inlineStr">
        <x:is>
          <x:t xml:space="preserve">Operating controls</x:t>
        </x:is>
      </x:c>
      <x:c r="E18" s="276" t="inlineStr">
        <x:is>
          <x:t xml:space="preserve">Complete calendar</x:t>
        </x:is>
      </x:c>
      <x:c r="F18" s="277" t="str">
        <x:f>'Operations'!J25</x:f>
        <x:v>Action needed</x:v>
      </x:c>
      <x:c r="G18" s="262" t="n"/>
      <x:c r="H18" s="262" t="n"/>
      <x:c r="I18" s="262" t="n"/>
      <x:c r="J18" s="262" t="n"/>
    </x:row>
    <x:row r="19" ht="52" customHeight="1">
      <x:c r="C19" s="276" t="inlineStr">
        <x:is>
          <x:t xml:space="preserve">8. Wealth Expansion</x:t>
        </x:is>
      </x:c>
      <x:c r="D19" s="1037" t="inlineStr">
        <x:is>
          <x:t xml:space="preserve">Portfolio dashboard, decision, ROE review and 12-month plan</x:t>
        </x:is>
      </x:c>
      <x:c r="E19" s="506" t="inlineStr">
        <x:is>
          <x:t xml:space="preserve">Complete all four records</x:t>
        </x:is>
      </x:c>
      <x:c r="F19" s="277" t="str">
        <x:f>'Portfolio Decision'!F29</x:f>
        <x:v>Action needed</x:v>
      </x:c>
      <x:c r="G19" s="262" t="n"/>
      <x:c r="H19" s="262" t="n"/>
      <x:c r="I19" s="262" t="n"/>
      <x:c r="J19" s="262" t="n"/>
    </x:row>
    <x:row r="20">
      <x:c r="C20" s="262" t="n"/>
      <x:c r="D20" s="262" t="n"/>
      <x:c r="E20" s="262" t="n"/>
      <x:c r="F20" s="262" t="n"/>
      <x:c r="G20" s="262" t="n"/>
      <x:c r="H20" s="262" t="n"/>
      <x:c r="I20" s="262" t="n"/>
      <x:c r="J20" s="262" t="n"/>
    </x:row>
    <x:row r="21">
      <x:c r="C21" s="262" t="n"/>
      <x:c r="D21" s="262" t="n"/>
      <x:c r="E21" s="262" t="n"/>
      <x:c r="F21" s="262" t="n"/>
      <x:c r="G21" s="262" t="n"/>
      <x:c r="H21" s="262" t="n"/>
      <x:c r="I21" s="262" t="n"/>
      <x:c r="J21" s="262" t="n"/>
    </x:row>
    <x:row r="22" ht="24" customHeight="1">
      <x:c r="C22" s="1079" t="inlineStr">
        <x:is>
          <x:t xml:space="preserve">Use and privacy controls</x:t>
        </x:is>
      </x:c>
      <x:c r="D22" s="1080" t="n"/>
      <x:c r="E22" s="1080" t="n"/>
      <x:c r="F22" s="1081" t="n"/>
      <x:c r="G22" s="1082" t="n"/>
      <x:c r="H22" s="1082" t="n"/>
      <x:c r="I22" s="262" t="n"/>
      <x:c r="J22" s="262" t="n"/>
    </x:row>
    <x:row r="23">
      <x:c r="C23" s="262" t="inlineStr">
        <x:is>
          <x:t xml:space="preserve">Use fictional or rigorously redacted data in Aura and community spaces.</x:t>
        </x:is>
      </x:c>
      <x:c r="D23" s="262" t="n"/>
      <x:c r="E23" s="262" t="n"/>
      <x:c r="F23" s="262" t="n"/>
      <x:c r="G23" s="262" t="n"/>
      <x:c r="H23" s="262" t="n"/>
      <x:c r="I23" s="262" t="n"/>
      <x:c r="J23" s="262" t="n"/>
    </x:row>
    <x:row r="24">
      <x:c r="C24" s="262" t="inlineStr">
        <x:is>
          <x:t xml:space="preserve">Save official-source links and access dates in the Evidence Index.</x:t>
        </x:is>
      </x:c>
      <x:c r="D24" s="262" t="n"/>
      <x:c r="E24" s="262" t="n"/>
      <x:c r="F24" s="262" t="n"/>
      <x:c r="G24" s="262" t="n"/>
      <x:c r="H24" s="262" t="n"/>
      <x:c r="I24" s="262" t="n"/>
      <x:c r="J24" s="262" t="n"/>
    </x:row>
    <x:row r="25">
      <x:c r="C25" s="262" t="inlineStr">
        <x:is>
          <x:t xml:space="preserve">A completed workbook is evidence of learning, not personalised financial, legal, tax or mortgage advice.</x:t>
        </x:is>
      </x:c>
      <x:c r="D25" s="262" t="n"/>
      <x:c r="E25" s="262" t="n"/>
      <x:c r="F25" s="262" t="n"/>
      <x:c r="G25" s="262" t="n"/>
      <x:c r="H25" s="262" t="n"/>
      <x:c r="I25" s="262" t="n"/>
      <x:c r="J25" s="262" t="n"/>
    </x:row>
    <x:row r="26">
      <x:c r="C26" s="262" t="inlineStr">
        <x:is>
          <x:t xml:space="preserve">A first-cut lesson is not learner-ready until every release control has passed.</x:t>
        </x:is>
      </x:c>
      <x:c r="D26" s="262" t="n"/>
      <x:c r="E26" s="262" t="n"/>
      <x:c r="F26" s="262" t="n"/>
      <x:c r="G26" s="262" t="n"/>
      <x:c r="H26" s="262" t="n"/>
      <x:c r="I26" s="262" t="n"/>
      <x:c r="J26" s="262" t="n"/>
    </x:row>
    <x:row r="27">
      <x:c r="C27" s="262" t="n"/>
      <x:c r="D27" s="262" t="n"/>
      <x:c r="E27" s="262" t="n"/>
      <x:c r="F27" s="262" t="n"/>
      <x:c r="G27" s="262" t="n"/>
      <x:c r="H27" s="262" t="n"/>
      <x:c r="I27" s="262" t="n"/>
      <x:c r="J27" s="262" t="n"/>
    </x:row>
    <x:row r="28">
      <x:c r="C28" s="262" t="n"/>
      <x:c r="D28" s="262" t="n"/>
      <x:c r="E28" s="262" t="n"/>
      <x:c r="F28" s="262" t="n"/>
      <x:c r="G28" s="262" t="n"/>
      <x:c r="H28" s="262" t="n"/>
      <x:c r="I28" s="262" t="n"/>
      <x:c r="J28" s="262" t="n"/>
    </x:row>
    <x:row r="29">
      <x:c r="C29" s="262" t="n"/>
      <x:c r="D29" s="262" t="n"/>
      <x:c r="E29" s="262" t="n"/>
      <x:c r="F29" s="262" t="n"/>
      <x:c r="G29" s="262" t="n"/>
      <x:c r="H29" s="262" t="n"/>
      <x:c r="I29" s="262" t="n"/>
      <x:c r="J29" s="262" t="n"/>
    </x:row>
    <x:row r="30">
      <x:c r="C30" s="262" t="n"/>
      <x:c r="D30" s="262" t="n"/>
      <x:c r="E30" s="262" t="n"/>
      <x:c r="F30" s="262" t="n"/>
      <x:c r="G30" s="262" t="n"/>
      <x:c r="H30" s="262" t="n"/>
      <x:c r="I30" s="262" t="n"/>
      <x:c r="J30" s="262" t="n"/>
    </x:row>
    <x:row r="31">
      <x:c r="C31" s="751" t="n"/>
      <x:c r="D31" s="751" t="n"/>
      <x:c r="E31" s="751" t="n"/>
      <x:c r="F31" s="751" t="n"/>
      <x:c r="G31" s="751" t="n"/>
      <x:c r="H31" s="751" t="n"/>
      <x:c r="I31" s="751" t="n"/>
      <x:c r="J31" s="751" t="n"/>
    </x:row>
    <x:row r="32">
      <x:c r="C32" s="751" t="n"/>
      <x:c r="D32" s="751" t="n"/>
      <x:c r="E32" s="751" t="n"/>
      <x:c r="F32" s="751" t="n"/>
      <x:c r="G32" s="751" t="n"/>
      <x:c r="H32" s="751" t="n"/>
      <x:c r="I32" s="751" t="n"/>
      <x:c r="J32" s="751" t="n"/>
    </x:row>
    <x:row r="33">
      <x:c r="C33" s="751" t="n"/>
      <x:c r="D33" s="751" t="n"/>
      <x:c r="E33" s="751" t="n"/>
      <x:c r="F33" s="751" t="n"/>
      <x:c r="G33" s="751" t="n"/>
      <x:c r="H33" s="751" t="n"/>
      <x:c r="I33" s="751" t="n"/>
      <x:c r="J33" s="751" t="n"/>
    </x:row>
    <x:row r="34">
      <x:c r="C34" s="751" t="n"/>
      <x:c r="D34" s="751" t="n"/>
      <x:c r="E34" s="751" t="n"/>
      <x:c r="F34" s="751" t="n"/>
      <x:c r="G34" s="751" t="n"/>
      <x:c r="H34" s="751" t="n"/>
      <x:c r="I34" s="751" t="n"/>
      <x:c r="J34" s="751" t="n"/>
    </x:row>
    <x:row r="35">
      <x:c r="C35" s="751" t="n"/>
      <x:c r="D35" s="751" t="n"/>
      <x:c r="E35" s="751" t="n"/>
      <x:c r="F35" s="751" t="n"/>
      <x:c r="G35" s="751" t="n"/>
      <x:c r="H35" s="751" t="n"/>
      <x:c r="I35" s="751" t="n"/>
      <x:c r="J35" s="751" t="n"/>
    </x:row>
    <x:row r="36">
      <x:c r="C36" s="751" t="n"/>
      <x:c r="D36" s="751" t="n"/>
      <x:c r="E36" s="751" t="n"/>
      <x:c r="F36" s="751" t="n"/>
      <x:c r="G36" s="751" t="n"/>
      <x:c r="H36" s="751" t="n"/>
      <x:c r="I36" s="751" t="n"/>
      <x:c r="J36" s="751" t="n"/>
    </x:row>
    <x:row r="37">
      <x:c r="C37" s="751" t="n"/>
      <x:c r="D37" s="751" t="n"/>
      <x:c r="E37" s="751" t="n"/>
      <x:c r="F37" s="751" t="n"/>
      <x:c r="G37" s="751" t="n"/>
      <x:c r="H37" s="751" t="n"/>
      <x:c r="I37" s="751" t="n"/>
      <x:c r="J37" s="751" t="n"/>
    </x:row>
    <x:row r="38">
      <x:c r="C38" s="751" t="n"/>
      <x:c r="D38" s="751" t="n"/>
      <x:c r="E38" s="751" t="n"/>
      <x:c r="F38" s="751" t="n"/>
      <x:c r="G38" s="751" t="n"/>
      <x:c r="H38" s="751" t="n"/>
      <x:c r="I38" s="751" t="n"/>
      <x:c r="J38" s="751" t="n"/>
    </x:row>
    <x:row r="39">
      <x:c r="C39" s="751" t="n"/>
      <x:c r="D39" s="751" t="n"/>
      <x:c r="E39" s="751" t="n"/>
      <x:c r="F39" s="751" t="n"/>
      <x:c r="G39" s="751" t="n"/>
      <x:c r="H39" s="751" t="n"/>
      <x:c r="I39" s="751" t="n"/>
      <x:c r="J39" s="751" t="n"/>
    </x:row>
    <x:row r="40">
      <x:c r="C40" s="751" t="n"/>
      <x:c r="D40" s="751" t="n"/>
      <x:c r="E40" s="751" t="n"/>
      <x:c r="F40" s="751" t="n"/>
      <x:c r="G40" s="751" t="n"/>
      <x:c r="H40" s="751" t="n"/>
      <x:c r="I40" s="751" t="n"/>
      <x:c r="J40" s="751" t="n"/>
    </x:row>
    <x:row r="41">
      <x:c r="C41" s="751" t="n"/>
      <x:c r="D41" s="751" t="n"/>
      <x:c r="E41" s="751" t="n"/>
      <x:c r="F41" s="751" t="n"/>
      <x:c r="G41" s="751" t="n"/>
      <x:c r="H41" s="751" t="n"/>
      <x:c r="I41" s="751" t="n"/>
      <x:c r="J41" s="751" t="n"/>
    </x:row>
    <x:row r="42">
      <x:c r="C42" s="751" t="n"/>
      <x:c r="D42" s="751" t="n"/>
      <x:c r="E42" s="751" t="n"/>
      <x:c r="F42" s="751" t="n"/>
      <x:c r="G42" s="751" t="n"/>
      <x:c r="H42" s="751" t="n"/>
      <x:c r="I42" s="751" t="n"/>
      <x:c r="J42" s="751" t="n"/>
    </x:row>
    <x:row r="43">
      <x:c r="C43" s="751" t="n"/>
      <x:c r="D43" s="751" t="n"/>
      <x:c r="E43" s="751" t="n"/>
      <x:c r="F43" s="751" t="n"/>
      <x:c r="G43" s="751" t="n"/>
      <x:c r="H43" s="751" t="n"/>
      <x:c r="I43" s="751" t="n"/>
      <x:c r="J43" s="751" t="n"/>
    </x:row>
    <x:row r="44">
      <x:c r="C44" s="751" t="n"/>
      <x:c r="D44" s="751" t="n"/>
      <x:c r="E44" s="751" t="n"/>
      <x:c r="F44" s="751" t="n"/>
      <x:c r="G44" s="751" t="n"/>
      <x:c r="H44" s="751" t="n"/>
      <x:c r="I44" s="751" t="n"/>
      <x:c r="J44" s="751" t="n"/>
    </x:row>
    <x:row r="45">
      <x:c r="C45" s="751" t="n"/>
      <x:c r="D45" s="751" t="n"/>
      <x:c r="E45" s="751" t="n"/>
      <x:c r="F45" s="751" t="n"/>
      <x:c r="G45" s="751" t="n"/>
      <x:c r="H45" s="751" t="n"/>
      <x:c r="I45" s="751" t="n"/>
      <x:c r="J45" s="751" t="n"/>
    </x:row>
    <x:row r="46">
      <x:c r="C46" s="751" t="n"/>
      <x:c r="D46" s="751" t="n"/>
      <x:c r="E46" s="751" t="n"/>
      <x:c r="F46" s="751" t="n"/>
      <x:c r="G46" s="751" t="n"/>
      <x:c r="H46" s="751" t="n"/>
      <x:c r="I46" s="751" t="n"/>
      <x:c r="J46" s="751" t="n"/>
    </x:row>
    <x:row r="47">
      <x:c r="C47" s="751" t="n"/>
      <x:c r="D47" s="751" t="n"/>
      <x:c r="E47" s="751" t="n"/>
      <x:c r="F47" s="751" t="n"/>
      <x:c r="G47" s="751" t="n"/>
      <x:c r="H47" s="751" t="n"/>
      <x:c r="I47" s="751" t="n"/>
      <x:c r="J47" s="751" t="n"/>
    </x:row>
    <x:row r="48">
      <x:c r="C48" s="751" t="n"/>
      <x:c r="D48" s="751" t="n"/>
      <x:c r="E48" s="751" t="n"/>
      <x:c r="F48" s="751" t="n"/>
      <x:c r="G48" s="751" t="n"/>
      <x:c r="H48" s="751" t="n"/>
      <x:c r="I48" s="751" t="n"/>
      <x:c r="J48" s="751" t="n"/>
    </x:row>
    <x:row r="49">
      <x:c r="C49" s="751" t="n"/>
      <x:c r="D49" s="751" t="n"/>
      <x:c r="E49" s="751" t="n"/>
      <x:c r="F49" s="751" t="n"/>
      <x:c r="G49" s="751" t="n"/>
      <x:c r="H49" s="751" t="n"/>
      <x:c r="I49" s="751" t="n"/>
      <x:c r="J49" s="751" t="n"/>
    </x:row>
    <x:row r="50">
      <x:c r="C50" s="751" t="n"/>
      <x:c r="D50" s="751" t="n"/>
      <x:c r="E50" s="751" t="n"/>
      <x:c r="F50" s="751" t="n"/>
      <x:c r="G50" s="751" t="n"/>
      <x:c r="H50" s="751" t="n"/>
      <x:c r="I50" s="751" t="n"/>
      <x:c r="J50" s="751" t="n"/>
    </x:row>
    <x:row r="51">
      <x:c r="C51" s="751" t="n"/>
      <x:c r="D51" s="751" t="n"/>
      <x:c r="E51" s="751" t="n"/>
      <x:c r="F51" s="751" t="n"/>
      <x:c r="G51" s="751" t="n"/>
      <x:c r="H51" s="751" t="n"/>
      <x:c r="I51" s="751" t="n"/>
      <x:c r="J51" s="751" t="n"/>
    </x:row>
    <x:row r="52">
      <x:c r="C52" s="751" t="n"/>
      <x:c r="D52" s="751" t="n"/>
      <x:c r="E52" s="751" t="n"/>
      <x:c r="F52" s="751" t="n"/>
      <x:c r="G52" s="751" t="n"/>
      <x:c r="H52" s="751" t="n"/>
      <x:c r="I52" s="751" t="n"/>
      <x:c r="J52" s="751" t="n"/>
    </x:row>
    <x:row r="53">
      <x:c r="C53" s="751" t="n"/>
      <x:c r="D53" s="751" t="n"/>
      <x:c r="E53" s="751" t="n"/>
      <x:c r="F53" s="751" t="n"/>
      <x:c r="G53" s="751" t="n"/>
      <x:c r="H53" s="751" t="n"/>
      <x:c r="I53" s="751" t="n"/>
      <x:c r="J53" s="751" t="n"/>
    </x:row>
    <x:row r="54">
      <x:c r="C54" s="751" t="n"/>
      <x:c r="D54" s="751" t="n"/>
      <x:c r="E54" s="751" t="n"/>
      <x:c r="F54" s="751" t="n"/>
      <x:c r="G54" s="751" t="n"/>
      <x:c r="H54" s="751" t="n"/>
      <x:c r="I54" s="751" t="n"/>
      <x:c r="J54" s="751" t="n"/>
    </x:row>
    <x:row r="55">
      <x:c r="C55" s="751" t="n"/>
      <x:c r="D55" s="751" t="n"/>
      <x:c r="E55" s="751" t="n"/>
      <x:c r="F55" s="751" t="n"/>
      <x:c r="G55" s="751" t="n"/>
      <x:c r="H55" s="751" t="n"/>
      <x:c r="I55" s="751" t="n"/>
      <x:c r="J55" s="751" t="n"/>
    </x:row>
    <x:row r="56">
      <x:c r="C56" s="751" t="n"/>
      <x:c r="D56" s="751" t="n"/>
      <x:c r="E56" s="751" t="n"/>
      <x:c r="F56" s="751" t="n"/>
      <x:c r="G56" s="751" t="n"/>
      <x:c r="H56" s="751" t="n"/>
      <x:c r="I56" s="751" t="n"/>
      <x:c r="J56" s="751" t="n"/>
    </x:row>
    <x:row r="57">
      <x:c r="C57" s="751" t="n"/>
      <x:c r="D57" s="751" t="n"/>
      <x:c r="E57" s="751" t="n"/>
      <x:c r="F57" s="751" t="n"/>
      <x:c r="G57" s="751" t="n"/>
      <x:c r="H57" s="751" t="n"/>
      <x:c r="I57" s="751" t="n"/>
      <x:c r="J57" s="751" t="n"/>
    </x:row>
    <x:row r="58">
      <x:c r="C58" s="751" t="n"/>
      <x:c r="D58" s="751" t="n"/>
      <x:c r="E58" s="751" t="n"/>
      <x:c r="F58" s="751" t="n"/>
      <x:c r="G58" s="751" t="n"/>
      <x:c r="H58" s="751" t="n"/>
      <x:c r="I58" s="751" t="n"/>
      <x:c r="J58" s="751" t="n"/>
    </x:row>
    <x:row r="59">
      <x:c r="C59" s="751" t="n"/>
      <x:c r="D59" s="751" t="n"/>
      <x:c r="E59" s="751" t="n"/>
      <x:c r="F59" s="751" t="n"/>
      <x:c r="G59" s="751" t="n"/>
      <x:c r="H59" s="751" t="n"/>
      <x:c r="I59" s="751" t="n"/>
      <x:c r="J59" s="751" t="n"/>
    </x:row>
    <x:row r="60">
      <x:c r="C60" s="751" t="n"/>
      <x:c r="D60" s="751" t="n"/>
      <x:c r="E60" s="751" t="n"/>
      <x:c r="F60" s="751" t="n"/>
      <x:c r="G60" s="751" t="n"/>
      <x:c r="H60" s="751" t="n"/>
      <x:c r="I60" s="751" t="n"/>
      <x:c r="J60" s="751" t="n"/>
    </x:row>
  </x:sheetData>
  <x:sheetProtection selectLockedCells="0" selectUnlockedCells="0" sheet="1" objects="1" insertRows="1" insertHyperlinks="1" autoFilter="1" scenarios="1" formatColumns="1" deleteColumns="1" insertColumns="1" pivotTables="1" deleteRows="1" formatCells="1" formatRows="1" sort="1"/>
  <x:conditionalFormatting sqref="F12:F19">
    <x:cfRule type="containsText" dxfId="0" priority="1" operator="containsText" text="Complete"/>
    <x:cfRule type="containsText" dxfId="1" priority="2" operator="containsText" text="Action needed"/>
  </x:conditionalFormatting>
  <x:hyperlinks>
    <x:hyperlink ref="C1" location="'Start Here'!B2"/>
    <x:hyperlink ref="D12" location="'Wealth Position'!C2"/>
    <x:hyperlink ref="D13" location="'Capital'!C2"/>
    <x:hyperlink ref="D14" location="'Strategy'!C2"/>
    <x:hyperlink ref="D15" location="'Area Research'!C2"/>
    <x:hyperlink ref="D16" location="'Deal Model'!C2"/>
    <x:hyperlink ref="D17" location="'Offer and DD'!C2"/>
    <x:hyperlink ref="D18" location="'Operations'!C2"/>
    <x:hyperlink ref="D19" location="'Portfolio Decision'!C2"/>
  </x:hyperlink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71D32"/>
  </x:sheetPr>
  <x:sheetViews>
    <x:sheetView showGridLines="0" workbookViewId="0"/>
  </x:sheetViews>
  <x:sheetFormatPr baseColWidth="8" defaultRowHeight="15"/>
  <x:cols>
    <x:col min="1" max="1" width="3" customWidth="1"/>
    <x:col min="2" max="2" width="3" customWidth="1"/>
    <x:col min="3" max="3" width="34" customWidth="1"/>
    <x:col min="4" max="4" width="22" customWidth="1"/>
    <x:col min="5" max="5" width="22" customWidth="1"/>
    <x:col min="6" max="6" width="22" customWidth="1"/>
    <x:col min="7" max="7" width="22" customWidth="1"/>
    <x:col min="8" max="8" width="17" customWidth="1"/>
    <x:col min="9" max="9" width="17" customWidth="1"/>
    <x:col min="10" max="10" width="17" customWidth="1"/>
  </x:cols>
  <x:sheetData>
    <x:row r="1">
      <x:c r="C1" s="1034" t="inlineStr">
        <x:is>
          <x:t xml:space="preserve">Start Here · Toolkit guide</x:t>
        </x:is>
      </x:c>
    </x:row>
    <x:row r="2">
      <x:c r="C2" s="261" t="inlineStr">
        <x:is>
          <x:t xml:space="preserve">Milestone 8: Hold, Sell, Refinance or Expand</x:t>
        </x:is>
      </x:c>
      <x:c r="D2" s="262" t="n"/>
      <x:c r="E2" s="262" t="n"/>
      <x:c r="F2" s="262" t="n"/>
      <x:c r="G2" s="262" t="n"/>
      <x:c r="H2" s="262" t="n"/>
      <x:c r="I2" s="262" t="n"/>
      <x:c r="J2" s="262" t="n"/>
    </x:row>
    <x:row r="3">
      <x:c r="C3" s="263" t="n"/>
      <x:c r="D3" s="263" t="n"/>
      <x:c r="E3" s="263" t="n"/>
      <x:c r="F3" s="263" t="n"/>
      <x:c r="G3" s="263" t="n"/>
      <x:c r="H3" s="263" t="n"/>
      <x:c r="I3" s="263" t="n"/>
      <x:c r="J3" s="263" t="n"/>
    </x:row>
    <x:row r="4">
      <x:c r="C4" s="264" t="inlineStr">
        <x:is>
          <x:t xml:space="preserve">Compare every route on the same evidence date. Do not spend the same pound twice.</x:t>
        </x:is>
      </x:c>
      <x:c r="D4" s="264" t="n"/>
      <x:c r="E4" s="264" t="n"/>
      <x:c r="F4" s="264" t="n"/>
      <x:c r="G4" s="264" t="n"/>
      <x:c r="H4" s="264" t="n"/>
      <x:c r="I4" s="264" t="n"/>
      <x:c r="J4" s="264" t="n"/>
    </x:row>
    <x:row r="5">
      <x:c r="C5" s="262" t="n"/>
      <x:c r="D5" s="262" t="n"/>
      <x:c r="E5" s="262" t="n"/>
      <x:c r="F5" s="262" t="n"/>
      <x:c r="G5" s="262" t="n"/>
      <x:c r="H5" s="262" t="n"/>
      <x:c r="I5" s="262" t="n"/>
      <x:c r="J5" s="262" t="n"/>
    </x:row>
    <x:row r="6">
      <x:c r="C6" s="262" t="inlineStr">
        <x:is>
          <x:t xml:space="preserve">Decision date</x:t>
        </x:is>
      </x:c>
      <x:c r="D6" s="882" t="n">
        <x:v>46284</x:v>
      </x:c>
      <x:c r="E6" s="262" t="n"/>
      <x:c r="F6" s="262" t="n"/>
      <x:c r="G6" s="262" t="n"/>
      <x:c r="H6" s="262" t="n"/>
      <x:c r="I6" s="262" t="n"/>
      <x:c r="J6" s="262" t="n"/>
    </x:row>
    <x:row r="7">
      <x:c r="C7" s="262" t="inlineStr">
        <x:is>
          <x:t xml:space="preserve">12-month objective</x:t>
        </x:is>
      </x:c>
      <x:c r="D7" s="883" t="inlineStr">
        <x:is>
          <x:t xml:space="preserve">Income</x:t>
        </x:is>
      </x:c>
      <x:c r="E7" s="262" t="n"/>
      <x:c r="F7" s="262" t="n"/>
      <x:c r="G7" s="262" t="n"/>
      <x:c r="H7" s="262" t="n"/>
      <x:c r="I7" s="262" t="n"/>
      <x:c r="J7" s="262" t="n"/>
    </x:row>
    <x:row r="8">
      <x:c r="C8" s="262" t="inlineStr">
        <x:is>
          <x:t xml:space="preserve">Current value</x:t>
        </x:is>
      </x:c>
      <x:c r="D8" s="884" t="n">
        <x:v>320000</x:v>
      </x:c>
      <x:c r="E8" s="262" t="n"/>
      <x:c r="F8" s="262" t="n"/>
      <x:c r="G8" s="262" t="n"/>
      <x:c r="H8" s="262" t="n"/>
      <x:c r="I8" s="262" t="n"/>
      <x:c r="J8" s="262" t="n"/>
    </x:row>
    <x:row r="9">
      <x:c r="C9" s="262" t="inlineStr">
        <x:is>
          <x:t xml:space="preserve">Current debt</x:t>
        </x:is>
      </x:c>
      <x:c r="D9" s="884" t="n">
        <x:v>190000</x:v>
      </x:c>
      <x:c r="E9" s="262" t="n"/>
      <x:c r="F9" s="262" t="n"/>
      <x:c r="G9" s="262" t="n"/>
      <x:c r="H9" s="262" t="n"/>
      <x:c r="I9" s="262" t="n"/>
      <x:c r="J9" s="262" t="n"/>
    </x:row>
    <x:row r="10">
      <x:c r="C10" s="262" t="inlineStr">
        <x:is>
          <x:t xml:space="preserve">Current reserve</x:t>
        </x:is>
      </x:c>
      <x:c r="D10" s="885" t="n">
        <x:v>20000</x:v>
      </x:c>
      <x:c r="E10" s="262" t="n"/>
      <x:c r="F10" s="262" t="n"/>
      <x:c r="G10" s="262" t="n"/>
      <x:c r="H10" s="262" t="n"/>
      <x:c r="I10" s="262" t="n"/>
      <x:c r="J10" s="262" t="n"/>
    </x:row>
    <x:row r="11">
      <x:c r="C11" s="262" t="n"/>
      <x:c r="D11" s="262" t="n"/>
      <x:c r="E11" s="262" t="n"/>
      <x:c r="F11" s="262" t="n"/>
      <x:c r="G11" s="262" t="n"/>
      <x:c r="H11" s="262" t="n"/>
      <x:c r="I11" s="262" t="n"/>
      <x:c r="J11" s="262" t="n"/>
    </x:row>
    <x:row r="12" ht="30" customHeight="1">
      <x:c r="C12" s="1075" t="inlineStr">
        <x:is>
          <x:t xml:space="preserve">Measure</x:t>
        </x:is>
      </x:c>
      <x:c r="D12" s="1083" t="inlineStr">
        <x:is>
          <x:t xml:space="preserve">Hold</x:t>
        </x:is>
      </x:c>
      <x:c r="E12" s="1083" t="inlineStr">
        <x:is>
          <x:t xml:space="preserve">Sell</x:t>
        </x:is>
      </x:c>
      <x:c r="F12" s="1083" t="inlineStr">
        <x:is>
          <x:t xml:space="preserve">Refinance</x:t>
        </x:is>
      </x:c>
      <x:c r="G12" s="1076" t="inlineStr">
        <x:is>
          <x:t xml:space="preserve">Expand</x:t>
        </x:is>
      </x:c>
      <x:c r="H12" s="262" t="n"/>
      <x:c r="I12" s="262" t="n"/>
      <x:c r="J12" s="262" t="n"/>
    </x:row>
    <x:row r="13">
      <x:c r="C13" s="262" t="inlineStr">
        <x:is>
          <x:t xml:space="preserve">Immediate cash released / (required)</x:t>
        </x:is>
      </x:c>
      <x:c r="D13" s="886" t="n">
        <x:v>-15000</x:v>
      </x:c>
      <x:c r="E13" s="887" t="n">
        <x:v>108200</x:v>
      </x:c>
      <x:c r="F13" s="887" t="n">
        <x:v>45500</x:v>
      </x:c>
      <x:c r="G13" s="888" t="n">
        <x:v>-87000</x:v>
      </x:c>
      <x:c r="H13" s="262" t="n"/>
      <x:c r="I13" s="262" t="n"/>
      <x:c r="J13" s="262" t="n"/>
    </x:row>
    <x:row r="14">
      <x:c r="C14" s="262" t="inlineStr">
        <x:is>
          <x:t xml:space="preserve">Annual cashflow after decision</x:t>
        </x:is>
      </x:c>
      <x:c r="D14" s="889" t="n">
        <x:v>5740</x:v>
      </x:c>
      <x:c r="E14" s="890" t="n">
        <x:v>0</x:v>
      </x:c>
      <x:c r="F14" s="890" t="n">
        <x:v>1120</x:v>
      </x:c>
      <x:c r="G14" s="891" t="n">
        <x:v>0</x:v>
      </x:c>
      <x:c r="H14" s="262" t="n"/>
      <x:c r="I14" s="262" t="n"/>
      <x:c r="J14" s="262" t="n"/>
    </x:row>
    <x:row r="15">
      <x:c r="C15" s="262" t="inlineStr">
        <x:is>
          <x:t xml:space="preserve">Reserve after decision</x:t>
        </x:is>
      </x:c>
      <x:c r="D15" s="889" t="n">
        <x:v>5000</x:v>
      </x:c>
      <x:c r="E15" s="890" t="n">
        <x:v>108200</x:v>
      </x:c>
      <x:c r="F15" s="890" t="n">
        <x:v>20000</x:v>
      </x:c>
      <x:c r="G15" s="891" t="n">
        <x:v>12000</x:v>
      </x:c>
      <x:c r="H15" s="262" t="n"/>
      <x:c r="I15" s="262" t="n"/>
      <x:c r="J15" s="262" t="n"/>
    </x:row>
    <x:row r="16">
      <x:c r="C16" s="262" t="inlineStr">
        <x:is>
          <x:t xml:space="preserve">Debt after decision</x:t>
        </x:is>
      </x:c>
      <x:c r="D16" s="889" t="n">
        <x:v>190000</x:v>
      </x:c>
      <x:c r="E16" s="890" t="n">
        <x:v>0</x:v>
      </x:c>
      <x:c r="F16" s="890" t="n">
        <x:v>240000</x:v>
      </x:c>
      <x:c r="G16" s="891" t="n">
        <x:v>375000</x:v>
      </x:c>
      <x:c r="H16" s="262" t="n"/>
      <x:c r="I16" s="262" t="n"/>
      <x:c r="J16" s="262" t="n"/>
    </x:row>
    <x:row r="17">
      <x:c r="C17" s="262" t="inlineStr">
        <x:is>
          <x:t xml:space="preserve">Severe-case cashflow</x:t>
        </x:is>
      </x:c>
      <x:c r="D17" s="889" t="n">
        <x:v>340</x:v>
      </x:c>
      <x:c r="E17" s="890" t="n">
        <x:v>0</x:v>
      </x:c>
      <x:c r="F17" s="890" t="n">
        <x:v>-2000</x:v>
      </x:c>
      <x:c r="G17" s="891" t="n">
        <x:v>0</x:v>
      </x:c>
      <x:c r="H17" s="262" t="n"/>
      <x:c r="I17" s="262" t="n"/>
      <x:c r="J17" s="262" t="n"/>
    </x:row>
    <x:row r="18">
      <x:c r="C18" s="262" t="inlineStr">
        <x:is>
          <x:t xml:space="preserve">Management hours / month</x:t>
        </x:is>
      </x:c>
      <x:c r="D18" s="892" t="n">
        <x:v>6</x:v>
      </x:c>
      <x:c r="E18" s="893" t="n">
        <x:v>0</x:v>
      </x:c>
      <x:c r="F18" s="893" t="n">
        <x:v>6</x:v>
      </x:c>
      <x:c r="G18" s="894" t="n">
        <x:v>12</x:v>
      </x:c>
      <x:c r="H18" s="262" t="n"/>
      <x:c r="I18" s="262" t="n"/>
      <x:c r="J18" s="262" t="n"/>
    </x:row>
    <x:row r="19">
      <x:c r="C19" s="262" t="inlineStr">
        <x:is>
          <x:t xml:space="preserve">Dependency evidenced?</x:t>
        </x:is>
      </x:c>
      <x:c r="D19" s="895" t="inlineStr">
        <x:is>
          <x:t xml:space="preserve">No</x:t>
        </x:is>
      </x:c>
      <x:c r="E19" s="896" t="inlineStr">
        <x:is>
          <x:t xml:space="preserve">No</x:t>
        </x:is>
      </x:c>
      <x:c r="F19" s="896" t="inlineStr">
        <x:is>
          <x:t xml:space="preserve">No</x:t>
        </x:is>
      </x:c>
      <x:c r="G19" s="897" t="inlineStr">
        <x:is>
          <x:t xml:space="preserve">No</x:t>
        </x:is>
      </x:c>
      <x:c r="H19" s="262" t="n"/>
      <x:c r="I19" s="262" t="n"/>
      <x:c r="J19" s="262" t="n"/>
    </x:row>
    <x:row r="20">
      <x:c r="C20" s="262" t="inlineStr">
        <x:is>
          <x:t xml:space="preserve">90-day action</x:t>
        </x:is>
      </x:c>
      <x:c r="D20" s="898" t="inlineStr">
        <x:is>
          <x:t xml:space="preserve">Fund £7,000 reserve gap</x:t>
        </x:is>
      </x:c>
      <x:c r="E20" s="899" t="inlineStr">
        <x:is>
          <x:t xml:space="preserve">Verify tax and completion cash</x:t>
        </x:is>
      </x:c>
      <x:c r="F20" s="899" t="inlineStr">
        <x:is>
          <x:t xml:space="preserve">Verify value, terms and reserve</x:t>
        </x:is>
      </x:c>
      <x:c r="G20" s="900" t="inlineStr">
        <x:is>
          <x:t xml:space="preserve">Evidence £41,500 gap and both reserves</x:t>
        </x:is>
      </x:c>
      <x:c r="H20" s="262" t="n"/>
      <x:c r="I20" s="262" t="n"/>
      <x:c r="J20" s="262" t="n"/>
    </x:row>
    <x:row r="21">
      <x:c r="C21" s="262" t="n"/>
      <x:c r="D21" s="262" t="n"/>
      <x:c r="E21" s="262" t="n"/>
      <x:c r="F21" s="262" t="n"/>
      <x:c r="G21" s="262" t="n"/>
      <x:c r="H21" s="262" t="n"/>
      <x:c r="I21" s="262" t="n"/>
      <x:c r="J21" s="262" t="n"/>
    </x:row>
    <x:row r="22" ht="24" customHeight="1">
      <x:c r="C22" s="1079" t="inlineStr">
        <x:is>
          <x:t xml:space="preserve">Decision record</x:t>
        </x:is>
      </x:c>
      <x:c r="D22" s="1080" t="n"/>
      <x:c r="E22" s="1080" t="n"/>
      <x:c r="F22" s="1080" t="n"/>
      <x:c r="G22" s="1081" t="n"/>
      <x:c r="H22" s="262" t="n"/>
      <x:c r="I22" s="262" t="n"/>
      <x:c r="J22" s="262" t="n"/>
    </x:row>
    <x:row r="23">
      <x:c r="C23" s="262" t="inlineStr">
        <x:is>
          <x:t xml:space="preserve">Selected route</x:t>
        </x:is>
      </x:c>
      <x:c r="D23" s="901" t="str"/>
      <x:c r="E23" s="262" t="n"/>
      <x:c r="F23" s="262" t="n"/>
      <x:c r="G23" s="262" t="n"/>
      <x:c r="H23" s="262" t="n"/>
      <x:c r="I23" s="262" t="n"/>
      <x:c r="J23" s="262" t="n"/>
    </x:row>
    <x:row r="24">
      <x:c r="C24" s="262" t="inlineStr">
        <x:is>
          <x:t xml:space="preserve">Why this route best fits the objective</x:t>
        </x:is>
      </x:c>
      <x:c r="D24" s="883" t="str"/>
      <x:c r="E24" s="262" t="n"/>
      <x:c r="F24" s="262" t="n"/>
      <x:c r="G24" s="262" t="n"/>
      <x:c r="H24" s="262" t="n"/>
      <x:c r="I24" s="262" t="n"/>
      <x:c r="J24" s="262" t="n"/>
    </x:row>
    <x:row r="25">
      <x:c r="C25" s="262" t="inlineStr">
        <x:is>
          <x:t xml:space="preserve">Rejected alternatives</x:t>
        </x:is>
      </x:c>
      <x:c r="D25" s="883" t="str"/>
      <x:c r="E25" s="262" t="n"/>
      <x:c r="F25" s="262" t="n"/>
      <x:c r="G25" s="262" t="n"/>
      <x:c r="H25" s="262" t="n"/>
      <x:c r="I25" s="262" t="n"/>
      <x:c r="J25" s="262" t="n"/>
    </x:row>
    <x:row r="26">
      <x:c r="C26" s="262" t="inlineStr">
        <x:is>
          <x:t xml:space="preserve">Trigger for review</x:t>
        </x:is>
      </x:c>
      <x:c r="D26" s="883" t="str"/>
      <x:c r="E26" s="262" t="n"/>
      <x:c r="F26" s="262" t="n"/>
      <x:c r="G26" s="262" t="n"/>
      <x:c r="H26" s="262" t="n"/>
      <x:c r="I26" s="262" t="n"/>
      <x:c r="J26" s="262" t="n"/>
    </x:row>
    <x:row r="27">
      <x:c r="C27" s="262" t="inlineStr">
        <x:is>
          <x:t xml:space="preserve">Decision</x:t>
        </x:is>
      </x:c>
      <x:c r="D27" s="902" t="inlineStr">
        <x:is>
          <x:t xml:space="preserve">Revise</x:t>
        </x:is>
      </x:c>
      <x:c r="E27" s="262" t="n"/>
      <x:c r="F27" s="262" t="n"/>
      <x:c r="G27" s="262" t="n"/>
      <x:c r="H27" s="262" t="n"/>
      <x:c r="I27" s="262" t="n"/>
      <x:c r="J27" s="262" t="n"/>
    </x:row>
    <x:row r="28">
      <x:c r="C28" s="262" t="n"/>
      <x:c r="D28" s="262" t="n"/>
      <x:c r="E28" s="262" t="n"/>
      <x:c r="F28" s="262" t="n"/>
      <x:c r="G28" s="262" t="n"/>
      <x:c r="H28" s="262" t="n"/>
      <x:c r="I28" s="262" t="n"/>
      <x:c r="J28" s="262" t="n"/>
    </x:row>
    <x:row r="29">
      <x:c r="C29" s="261" t="inlineStr">
        <x:is>
          <x:t xml:space="preserve">Completion gate</x:t>
        </x:is>
      </x:c>
      <x:c r="D29" s="262" t="n"/>
      <x:c r="E29" s="262" t="n"/>
      <x:c r="F29" s="300" t="str">
        <x:f>IF(AND(D23&lt;&gt;"",D24&lt;&gt;"",D25&lt;&gt;"",D26&lt;&gt;"",D27&lt;&gt;"",COUNTIF(D19:G19,"Yes")=4),"Complete","Action needed")</x:f>
        <x:v>Action needed</x:v>
      </x:c>
      <x:c r="G29" s="262" t="n"/>
      <x:c r="H29" s="262" t="n"/>
      <x:c r="I29" s="262" t="n"/>
      <x:c r="J29" s="262" t="n"/>
    </x:row>
    <x:row r="30">
      <x:c r="C30" s="262" t="n"/>
      <x:c r="D30" s="262" t="n"/>
      <x:c r="E30" s="262" t="n"/>
      <x:c r="F30" s="262" t="n"/>
      <x:c r="G30" s="262" t="n"/>
      <x:c r="H30" s="262" t="n"/>
      <x:c r="I30" s="262" t="n"/>
      <x:c r="J30" s="262" t="n"/>
    </x:row>
    <x:row r="31">
      <x:c r="C31" s="262" t="n"/>
      <x:c r="D31" s="262" t="n"/>
      <x:c r="E31" s="262" t="n"/>
      <x:c r="F31" s="262" t="n"/>
      <x:c r="G31" s="262" t="n"/>
      <x:c r="H31" s="262" t="n"/>
      <x:c r="I31" s="262" t="n"/>
      <x:c r="J31" s="262" t="n"/>
    </x:row>
    <x:row r="32">
      <x:c r="C32" s="751" t="n"/>
      <x:c r="D32" s="751" t="n"/>
      <x:c r="E32" s="751" t="n"/>
      <x:c r="F32" s="751" t="n"/>
      <x:c r="G32" s="751" t="n"/>
      <x:c r="H32" s="751" t="n"/>
      <x:c r="I32" s="751" t="n"/>
      <x:c r="J32" s="751" t="n"/>
    </x:row>
    <x:row r="33">
      <x:c r="C33" s="751" t="n"/>
      <x:c r="D33" s="751" t="n"/>
      <x:c r="E33" s="751" t="n"/>
      <x:c r="F33" s="751" t="n"/>
      <x:c r="G33" s="751" t="n"/>
      <x:c r="H33" s="751" t="n"/>
      <x:c r="I33" s="751" t="n"/>
      <x:c r="J33" s="751" t="n"/>
    </x:row>
    <x:row r="34">
      <x:c r="C34" s="751" t="n"/>
      <x:c r="D34" s="751" t="n"/>
      <x:c r="E34" s="751" t="n"/>
      <x:c r="F34" s="751" t="n"/>
      <x:c r="G34" s="751" t="n"/>
      <x:c r="H34" s="751" t="n"/>
      <x:c r="I34" s="751" t="n"/>
      <x:c r="J34" s="751" t="n"/>
    </x:row>
    <x:row r="35">
      <x:c r="C35" s="751" t="n"/>
      <x:c r="D35" s="751" t="n"/>
      <x:c r="E35" s="751" t="n"/>
      <x:c r="F35" s="751" t="n"/>
      <x:c r="G35" s="751" t="n"/>
      <x:c r="H35" s="751" t="n"/>
      <x:c r="I35" s="751" t="n"/>
      <x:c r="J35" s="751" t="n"/>
    </x:row>
    <x:row r="36">
      <x:c r="C36" s="751" t="n"/>
      <x:c r="D36" s="751" t="n"/>
      <x:c r="E36" s="751" t="n"/>
      <x:c r="F36" s="751" t="n"/>
      <x:c r="G36" s="751" t="n"/>
      <x:c r="H36" s="751" t="n"/>
      <x:c r="I36" s="751" t="n"/>
      <x:c r="J36" s="751" t="n"/>
    </x:row>
    <x:row r="37">
      <x:c r="C37" s="751" t="n"/>
      <x:c r="D37" s="751" t="n"/>
      <x:c r="E37" s="751" t="n"/>
      <x:c r="F37" s="751" t="n"/>
      <x:c r="G37" s="751" t="n"/>
      <x:c r="H37" s="751" t="n"/>
      <x:c r="I37" s="751" t="n"/>
      <x:c r="J37" s="751" t="n"/>
    </x:row>
    <x:row r="38">
      <x:c r="C38" s="751" t="n"/>
      <x:c r="D38" s="751" t="n"/>
      <x:c r="E38" s="751" t="n"/>
      <x:c r="F38" s="751" t="n"/>
      <x:c r="G38" s="751" t="n"/>
      <x:c r="H38" s="751" t="n"/>
      <x:c r="I38" s="751" t="n"/>
      <x:c r="J38" s="751" t="n"/>
    </x:row>
    <x:row r="39">
      <x:c r="C39" s="751" t="n"/>
      <x:c r="D39" s="751" t="n"/>
      <x:c r="E39" s="751" t="n"/>
      <x:c r="F39" s="751" t="n"/>
      <x:c r="G39" s="751" t="n"/>
      <x:c r="H39" s="751" t="n"/>
      <x:c r="I39" s="751" t="n"/>
      <x:c r="J39" s="751" t="n"/>
    </x:row>
    <x:row r="40">
      <x:c r="C40" s="751" t="n"/>
      <x:c r="D40" s="751" t="n"/>
      <x:c r="E40" s="751" t="n"/>
      <x:c r="F40" s="751" t="n"/>
      <x:c r="G40" s="751" t="n"/>
      <x:c r="H40" s="751" t="n"/>
      <x:c r="I40" s="751" t="n"/>
      <x:c r="J40" s="751" t="n"/>
    </x:row>
    <x:row r="41">
      <x:c r="C41" s="751" t="n"/>
      <x:c r="D41" s="751" t="n"/>
      <x:c r="E41" s="751" t="n"/>
      <x:c r="F41" s="751" t="n"/>
      <x:c r="G41" s="751" t="n"/>
      <x:c r="H41" s="751" t="n"/>
      <x:c r="I41" s="751" t="n"/>
      <x:c r="J41" s="751" t="n"/>
    </x:row>
    <x:row r="42">
      <x:c r="C42" s="751" t="n"/>
      <x:c r="D42" s="751" t="n"/>
      <x:c r="E42" s="751" t="n"/>
      <x:c r="F42" s="751" t="n"/>
      <x:c r="G42" s="751" t="n"/>
      <x:c r="H42" s="751" t="n"/>
      <x:c r="I42" s="751" t="n"/>
      <x:c r="J42" s="751" t="n"/>
    </x:row>
    <x:row r="43">
      <x:c r="C43" s="751" t="n"/>
      <x:c r="D43" s="751" t="n"/>
      <x:c r="E43" s="751" t="n"/>
      <x:c r="F43" s="751" t="n"/>
      <x:c r="G43" s="751" t="n"/>
      <x:c r="H43" s="751" t="n"/>
      <x:c r="I43" s="751" t="n"/>
      <x:c r="J43" s="751" t="n"/>
    </x:row>
    <x:row r="44">
      <x:c r="C44" s="751" t="n"/>
      <x:c r="D44" s="751" t="n"/>
      <x:c r="E44" s="751" t="n"/>
      <x:c r="F44" s="751" t="n"/>
      <x:c r="G44" s="751" t="n"/>
      <x:c r="H44" s="751" t="n"/>
      <x:c r="I44" s="751" t="n"/>
      <x:c r="J44" s="751" t="n"/>
    </x:row>
    <x:row r="45">
      <x:c r="C45" s="751" t="n"/>
      <x:c r="D45" s="751" t="n"/>
      <x:c r="E45" s="751" t="n"/>
      <x:c r="F45" s="751" t="n"/>
      <x:c r="G45" s="751" t="n"/>
      <x:c r="H45" s="751" t="n"/>
      <x:c r="I45" s="751" t="n"/>
      <x:c r="J45" s="751" t="n"/>
    </x:row>
    <x:row r="46">
      <x:c r="C46" s="751" t="n"/>
      <x:c r="D46" s="751" t="n"/>
      <x:c r="E46" s="751" t="n"/>
      <x:c r="F46" s="751" t="n"/>
      <x:c r="G46" s="751" t="n"/>
      <x:c r="H46" s="751" t="n"/>
      <x:c r="I46" s="751" t="n"/>
      <x:c r="J46" s="751" t="n"/>
    </x:row>
    <x:row r="47">
      <x:c r="C47" s="751" t="n"/>
      <x:c r="D47" s="751" t="n"/>
      <x:c r="E47" s="751" t="n"/>
      <x:c r="F47" s="751" t="n"/>
      <x:c r="G47" s="751" t="n"/>
      <x:c r="H47" s="751" t="n"/>
      <x:c r="I47" s="751" t="n"/>
      <x:c r="J47" s="751" t="n"/>
    </x:row>
    <x:row r="48">
      <x:c r="C48" s="751" t="n"/>
      <x:c r="D48" s="751" t="n"/>
      <x:c r="E48" s="751" t="n"/>
      <x:c r="F48" s="751" t="n"/>
      <x:c r="G48" s="751" t="n"/>
      <x:c r="H48" s="751" t="n"/>
      <x:c r="I48" s="751" t="n"/>
      <x:c r="J48" s="751" t="n"/>
    </x:row>
    <x:row r="49">
      <x:c r="C49" s="751" t="n"/>
      <x:c r="D49" s="751" t="n"/>
      <x:c r="E49" s="751" t="n"/>
      <x:c r="F49" s="751" t="n"/>
      <x:c r="G49" s="751" t="n"/>
      <x:c r="H49" s="751" t="n"/>
      <x:c r="I49" s="751" t="n"/>
      <x:c r="J49" s="751" t="n"/>
    </x:row>
    <x:row r="50">
      <x:c r="C50" s="751" t="n"/>
      <x:c r="D50" s="751" t="n"/>
      <x:c r="E50" s="751" t="n"/>
      <x:c r="F50" s="751" t="n"/>
      <x:c r="G50" s="751" t="n"/>
      <x:c r="H50" s="751" t="n"/>
      <x:c r="I50" s="751" t="n"/>
      <x:c r="J50" s="751" t="n"/>
    </x:row>
    <x:row r="51">
      <x:c r="C51" s="751" t="n"/>
      <x:c r="D51" s="751" t="n"/>
      <x:c r="E51" s="751" t="n"/>
      <x:c r="F51" s="751" t="n"/>
      <x:c r="G51" s="751" t="n"/>
      <x:c r="H51" s="751" t="n"/>
      <x:c r="I51" s="751" t="n"/>
      <x:c r="J51" s="751" t="n"/>
    </x:row>
    <x:row r="52">
      <x:c r="C52" s="751" t="n"/>
      <x:c r="D52" s="751" t="n"/>
      <x:c r="E52" s="751" t="n"/>
      <x:c r="F52" s="751" t="n"/>
      <x:c r="G52" s="751" t="n"/>
      <x:c r="H52" s="751" t="n"/>
      <x:c r="I52" s="751" t="n"/>
      <x:c r="J52" s="751" t="n"/>
    </x:row>
    <x:row r="53">
      <x:c r="C53" s="751" t="n"/>
      <x:c r="D53" s="751" t="n"/>
      <x:c r="E53" s="751" t="n"/>
      <x:c r="F53" s="751" t="n"/>
      <x:c r="G53" s="751" t="n"/>
      <x:c r="H53" s="751" t="n"/>
      <x:c r="I53" s="751" t="n"/>
      <x:c r="J53" s="751" t="n"/>
    </x:row>
    <x:row r="54">
      <x:c r="C54" s="751" t="n"/>
      <x:c r="D54" s="751" t="n"/>
      <x:c r="E54" s="751" t="n"/>
      <x:c r="F54" s="751" t="n"/>
      <x:c r="G54" s="751" t="n"/>
      <x:c r="H54" s="751" t="n"/>
      <x:c r="I54" s="751" t="n"/>
      <x:c r="J54" s="751" t="n"/>
    </x:row>
    <x:row r="55">
      <x:c r="C55" s="751" t="n"/>
      <x:c r="D55" s="751" t="n"/>
      <x:c r="E55" s="751" t="n"/>
      <x:c r="F55" s="751" t="n"/>
      <x:c r="G55" s="751" t="n"/>
      <x:c r="H55" s="751" t="n"/>
      <x:c r="I55" s="751" t="n"/>
      <x:c r="J55" s="751" t="n"/>
    </x:row>
    <x:row r="56">
      <x:c r="C56" s="751" t="n"/>
      <x:c r="D56" s="751" t="n"/>
      <x:c r="E56" s="751" t="n"/>
      <x:c r="F56" s="751" t="n"/>
      <x:c r="G56" s="751" t="n"/>
      <x:c r="H56" s="751" t="n"/>
      <x:c r="I56" s="751" t="n"/>
      <x:c r="J56" s="751" t="n"/>
    </x:row>
    <x:row r="57">
      <x:c r="C57" s="751" t="n"/>
      <x:c r="D57" s="751" t="n"/>
      <x:c r="E57" s="751" t="n"/>
      <x:c r="F57" s="751" t="n"/>
      <x:c r="G57" s="751" t="n"/>
      <x:c r="H57" s="751" t="n"/>
      <x:c r="I57" s="751" t="n"/>
      <x:c r="J57" s="751" t="n"/>
    </x:row>
    <x:row r="58">
      <x:c r="C58" s="751" t="n"/>
      <x:c r="D58" s="751" t="n"/>
      <x:c r="E58" s="751" t="n"/>
      <x:c r="F58" s="751" t="n"/>
      <x:c r="G58" s="751" t="n"/>
      <x:c r="H58" s="751" t="n"/>
      <x:c r="I58" s="751" t="n"/>
      <x:c r="J58" s="751" t="n"/>
    </x:row>
    <x:row r="59">
      <x:c r="C59" s="751" t="n"/>
      <x:c r="D59" s="751" t="n"/>
      <x:c r="E59" s="751" t="n"/>
      <x:c r="F59" s="751" t="n"/>
      <x:c r="G59" s="751" t="n"/>
      <x:c r="H59" s="751" t="n"/>
      <x:c r="I59" s="751" t="n"/>
      <x:c r="J59" s="751" t="n"/>
    </x:row>
    <x:row r="60">
      <x:c r="C60" s="751" t="n"/>
      <x:c r="D60" s="751" t="n"/>
      <x:c r="E60" s="751" t="n"/>
      <x:c r="F60" s="751" t="n"/>
      <x:c r="G60" s="751" t="n"/>
      <x:c r="H60" s="751" t="n"/>
      <x:c r="I60" s="751" t="n"/>
      <x:c r="J60" s="751" t="n"/>
    </x:row>
  </x:sheetData>
  <x:sheetProtection selectLockedCells="0" selectUnlockedCells="0" sheet="1" objects="1" insertRows="1" insertHyperlinks="1" autoFilter="1" scenarios="1" formatColumns="1" deleteColumns="1" insertColumns="1" pivotTables="1" deleteRows="1" formatCells="1" formatRows="1" sort="1"/>
  <x:conditionalFormatting sqref="F29:F29">
    <x:cfRule type="containsText" dxfId="0" priority="1" operator="containsText" text="Complete"/>
    <x:cfRule type="containsText" dxfId="1" priority="2" operator="containsText" text="Action needed"/>
  </x:conditionalFormatting>
  <x:dataValidations count="3">
    <x:dataValidation type="list" allowBlank="0" showDropDown="0" showInputMessage="0" showErrorMessage="0" sqref="D19:G19">
      <x:formula1>"No,Yes"</x:formula1>
    </x:dataValidation>
    <x:dataValidation type="list" allowBlank="0" showDropDown="0" showInputMessage="0" showErrorMessage="0" sqref="D23">
      <x:formula1>"Hold,Sell,Refinance,Expand"</x:formula1>
    </x:dataValidation>
    <x:dataValidation type="list" allowBlank="0" showDropDown="0" showInputMessage="0" showErrorMessage="0" sqref="D27">
      <x:formula1>"Proceed,Revise,Do not proceed"</x:formula1>
    </x:dataValidation>
  </x:dataValidations>
  <x:hyperlinks>
    <x:hyperlink ref="C1" location="'Start Here'!B2"/>
  </x:hyperlink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E0AD36"/>
  </x:sheetPr>
  <x:sheetViews>
    <x:sheetView showGridLines="0" workbookViewId="0">
      <x:pane ySplit="6" topLeftCell="A7" activePane="bottomLeft" state="frozen"/>
    </x:sheetView>
  </x:sheetViews>
  <x:sheetFormatPr baseColWidth="8" defaultRowHeight="15"/>
  <x:cols>
    <x:col min="1" max="1" width="3" customWidth="1"/>
    <x:col min="2" max="2" width="3" customWidth="1"/>
    <x:col min="3" max="3" width="26" customWidth="1"/>
    <x:col min="4" max="4" width="17" customWidth="1"/>
    <x:col min="5" max="5" width="17" customWidth="1"/>
    <x:col min="6" max="6" width="17" customWidth="1"/>
    <x:col min="7" max="7" width="17" customWidth="1"/>
    <x:col min="8" max="8" width="17" customWidth="1"/>
    <x:col min="9" max="9" width="17" customWidth="1"/>
    <x:col min="10" max="10" width="17" customWidth="1"/>
  </x:cols>
  <x:sheetData>
    <x:row r="1">
      <x:c r="C1" s="1034" t="inlineStr">
        <x:is>
          <x:t xml:space="preserve">Start Here · Toolkit guide</x:t>
        </x:is>
      </x:c>
    </x:row>
    <x:row r="2">
      <x:c r="C2" s="261" t="inlineStr">
        <x:is>
          <x:t xml:space="preserve">Milestone 5: Deal Model and Stress Test</x:t>
        </x:is>
      </x:c>
      <x:c r="D2" s="262" t="n"/>
      <x:c r="E2" s="262" t="n"/>
      <x:c r="F2" s="262" t="n"/>
      <x:c r="G2" s="262" t="n"/>
      <x:c r="H2" s="262" t="n"/>
      <x:c r="I2" s="262" t="n"/>
      <x:c r="J2" s="262" t="n"/>
    </x:row>
    <x:row r="3">
      <x:c r="C3" s="263" t="n"/>
      <x:c r="D3" s="263" t="n"/>
      <x:c r="E3" s="263" t="n"/>
      <x:c r="F3" s="263" t="n"/>
      <x:c r="G3" s="263" t="n"/>
      <x:c r="H3" s="263" t="n"/>
      <x:c r="I3" s="263" t="n"/>
      <x:c r="J3" s="263" t="n"/>
    </x:row>
    <x:row r="4">
      <x:c r="C4" s="264" t="inlineStr">
        <x:is>
          <x:t xml:space="preserve">Edit the amber assumptions. Calculations update across base, downside and severe cases.</x:t>
        </x:is>
      </x:c>
      <x:c r="D4" s="264" t="n"/>
      <x:c r="E4" s="264" t="n"/>
      <x:c r="F4" s="264" t="n"/>
      <x:c r="G4" s="264" t="n"/>
      <x:c r="H4" s="264" t="n"/>
      <x:c r="I4" s="264" t="n"/>
      <x:c r="J4" s="264" t="n"/>
    </x:row>
    <x:row r="5">
      <x:c r="C5" s="262" t="n"/>
      <x:c r="D5" s="262" t="n"/>
      <x:c r="E5" s="262" t="n"/>
      <x:c r="F5" s="262" t="n"/>
      <x:c r="G5" s="262" t="n"/>
      <x:c r="H5" s="262" t="n"/>
      <x:c r="I5" s="262" t="n"/>
      <x:c r="J5" s="262" t="n"/>
    </x:row>
    <x:row r="6" ht="30" customHeight="1">
      <x:c r="C6" s="1075" t="inlineStr">
        <x:is>
          <x:t xml:space="preserve">Metric</x:t>
        </x:is>
      </x:c>
      <x:c r="D6" s="1083" t="inlineStr">
        <x:is>
          <x:t xml:space="preserve">Base</x:t>
        </x:is>
      </x:c>
      <x:c r="E6" s="1083" t="inlineStr">
        <x:is>
          <x:t xml:space="preserve">Downside</x:t>
        </x:is>
      </x:c>
      <x:c r="F6" s="1076" t="inlineStr">
        <x:is>
          <x:t xml:space="preserve">Severe</x:t>
        </x:is>
      </x:c>
      <x:c r="G6" s="262" t="n"/>
      <x:c r="H6" s="1075" t="inlineStr">
        <x:is>
          <x:t xml:space="preserve">Evidence item</x:t>
        </x:is>
      </x:c>
      <x:c r="I6" s="1083" t="inlineStr">
        <x:is>
          <x:t xml:space="preserve">Saved?</x:t>
        </x:is>
      </x:c>
      <x:c r="J6" s="1076" t="inlineStr">
        <x:is>
          <x:t xml:space="preserve">Location</x:t>
        </x:is>
      </x:c>
    </x:row>
    <x:row r="7">
      <x:c r="C7" s="262" t="inlineStr">
        <x:is>
          <x:t xml:space="preserve">Purchase price</x:t>
        </x:is>
      </x:c>
      <x:c r="D7" s="903" t="n">
        <x:v>260000</x:v>
      </x:c>
      <x:c r="E7" s="904" t="n">
        <x:v>260000</x:v>
      </x:c>
      <x:c r="F7" s="905" t="n">
        <x:v>260000</x:v>
      </x:c>
      <x:c r="G7" s="262" t="n"/>
      <x:c r="H7" s="262" t="inlineStr">
        <x:is>
          <x:t xml:space="preserve">Purchase / valuation evidence</x:t>
        </x:is>
      </x:c>
      <x:c r="I7" s="906" t="inlineStr">
        <x:is>
          <x:t xml:space="preserve">No</x:t>
        </x:is>
      </x:c>
      <x:c r="J7" s="907" t="str"/>
    </x:row>
    <x:row r="8">
      <x:c r="C8" s="262" t="inlineStr">
        <x:is>
          <x:t xml:space="preserve">Acquisition costs</x:t>
        </x:is>
      </x:c>
      <x:c r="D8" s="908" t="n">
        <x:v>12000</x:v>
      </x:c>
      <x:c r="E8" s="909" t="n">
        <x:v>12000</x:v>
      </x:c>
      <x:c r="F8" s="910" t="n">
        <x:v>12000</x:v>
      </x:c>
      <x:c r="G8" s="262" t="n"/>
      <x:c r="H8" s="262" t="inlineStr">
        <x:is>
          <x:t xml:space="preserve">Rent evidence</x:t>
        </x:is>
      </x:c>
      <x:c r="I8" s="895" t="inlineStr">
        <x:is>
          <x:t xml:space="preserve">No</x:t>
        </x:is>
      </x:c>
      <x:c r="J8" s="897" t="str"/>
    </x:row>
    <x:row r="9">
      <x:c r="C9" s="262" t="inlineStr">
        <x:is>
          <x:t xml:space="preserve">Works</x:t>
        </x:is>
      </x:c>
      <x:c r="D9" s="908" t="n">
        <x:v>55000</x:v>
      </x:c>
      <x:c r="E9" s="909" t="n">
        <x:v>60500</x:v>
      </x:c>
      <x:c r="F9" s="910" t="n">
        <x:v>66000</x:v>
      </x:c>
      <x:c r="G9" s="262" t="n"/>
      <x:c r="H9" s="262" t="inlineStr">
        <x:is>
          <x:t xml:space="preserve">Finance terms</x:t>
        </x:is>
      </x:c>
      <x:c r="I9" s="895" t="inlineStr">
        <x:is>
          <x:t xml:space="preserve">No</x:t>
        </x:is>
      </x:c>
      <x:c r="J9" s="897" t="str"/>
    </x:row>
    <x:row r="10">
      <x:c r="C10" s="262" t="inlineStr">
        <x:is>
          <x:t xml:space="preserve">Contingency</x:t>
        </x:is>
      </x:c>
      <x:c r="D10" s="908" t="n">
        <x:v>10000</x:v>
      </x:c>
      <x:c r="E10" s="909" t="n">
        <x:v>15000</x:v>
      </x:c>
      <x:c r="F10" s="910" t="n">
        <x:v>20000</x:v>
      </x:c>
      <x:c r="G10" s="262" t="n"/>
      <x:c r="H10" s="262" t="inlineStr">
        <x:is>
          <x:t xml:space="preserve">Works evidence</x:t>
        </x:is>
      </x:c>
      <x:c r="I10" s="898" t="inlineStr">
        <x:is>
          <x:t xml:space="preserve">No</x:t>
        </x:is>
      </x:c>
      <x:c r="J10" s="900" t="str"/>
    </x:row>
    <x:row r="11">
      <x:c r="C11" s="262" t="inlineStr">
        <x:is>
          <x:t xml:space="preserve">Loan amount</x:t>
        </x:is>
      </x:c>
      <x:c r="D11" s="908" t="n">
        <x:v>182000</x:v>
      </x:c>
      <x:c r="E11" s="909" t="n">
        <x:v>182000</x:v>
      </x:c>
      <x:c r="F11" s="910" t="n">
        <x:v>182000</x:v>
      </x:c>
      <x:c r="G11" s="262" t="n"/>
      <x:c r="H11" s="262" t="n"/>
      <x:c r="I11" s="262" t="n"/>
      <x:c r="J11" s="262" t="n"/>
    </x:row>
    <x:row r="12">
      <x:c r="C12" s="262" t="inlineStr">
        <x:is>
          <x:t xml:space="preserve">Interest rate</x:t>
        </x:is>
      </x:c>
      <x:c r="D12" s="911" t="n">
        <x:v>0.054</x:v>
      </x:c>
      <x:c r="E12" s="912" t="n">
        <x:v>0.065</x:v>
      </x:c>
      <x:c r="F12" s="913" t="n">
        <x:v>0.075</x:v>
      </x:c>
      <x:c r="G12" s="262" t="n"/>
      <x:c r="H12" s="262" t="n"/>
      <x:c r="I12" s="262" t="n"/>
      <x:c r="J12" s="262" t="n"/>
    </x:row>
    <x:row r="13">
      <x:c r="C13" s="262" t="inlineStr">
        <x:is>
          <x:t xml:space="preserve">Annual gross rent</x:t>
        </x:is>
      </x:c>
      <x:c r="D13" s="908" t="n">
        <x:v>30000</x:v>
      </x:c>
      <x:c r="E13" s="909" t="n">
        <x:v>28500</x:v>
      </x:c>
      <x:c r="F13" s="910" t="n">
        <x:v>27000</x:v>
      </x:c>
      <x:c r="G13" s="262" t="n"/>
      <x:c r="H13" s="262" t="n"/>
      <x:c r="I13" s="262" t="n"/>
      <x:c r="J13" s="262" t="n"/>
    </x:row>
    <x:row r="14">
      <x:c r="C14" s="262" t="inlineStr">
        <x:is>
          <x:t xml:space="preserve">Collected occupancy</x:t>
        </x:is>
      </x:c>
      <x:c r="D14" s="914" t="n">
        <x:v>0.96</x:v>
      </x:c>
      <x:c r="E14" s="915" t="n">
        <x:v>0.9</x:v>
      </x:c>
      <x:c r="F14" s="916" t="n">
        <x:v>0.82</x:v>
      </x:c>
      <x:c r="G14" s="262" t="n"/>
      <x:c r="H14" s="262" t="n"/>
      <x:c r="I14" s="262" t="n"/>
      <x:c r="J14" s="262" t="n"/>
    </x:row>
    <x:row r="15">
      <x:c r="C15" s="262" t="inlineStr">
        <x:is>
          <x:t xml:space="preserve">Operating costs</x:t>
        </x:is>
      </x:c>
      <x:c r="D15" s="908" t="n">
        <x:v>9500</x:v>
      </x:c>
      <x:c r="E15" s="909" t="n">
        <x:v>11000</x:v>
      </x:c>
      <x:c r="F15" s="910" t="n">
        <x:v>13000</x:v>
      </x:c>
      <x:c r="G15" s="262" t="n"/>
      <x:c r="H15" s="262" t="n"/>
      <x:c r="I15" s="262" t="n"/>
      <x:c r="J15" s="262" t="n"/>
    </x:row>
    <x:row r="16">
      <x:c r="C16" s="262" t="str">
        <x:v>Other annual finance costs</x:v>
      </x:c>
      <x:c r="D16" s="908" t="n">
        <x:v>5000</x:v>
      </x:c>
      <x:c r="E16" s="909" t="n">
        <x:v>7000</x:v>
      </x:c>
      <x:c r="F16" s="910" t="n">
        <x:v>9000</x:v>
      </x:c>
      <x:c r="G16" s="262" t="n"/>
      <x:c r="H16" s="262" t="n"/>
      <x:c r="I16" s="262" t="n"/>
      <x:c r="J16" s="262" t="n"/>
    </x:row>
    <x:row r="17">
      <x:c r="C17" s="262" t="inlineStr">
        <x:is>
          <x:t xml:space="preserve">Minimum reserve</x:t>
        </x:is>
      </x:c>
      <x:c r="D17" s="917" t="n">
        <x:v>15000</x:v>
      </x:c>
      <x:c r="E17" s="918" t="n">
        <x:v>18000</x:v>
      </x:c>
      <x:c r="F17" s="919" t="n">
        <x:v>22000</x:v>
      </x:c>
      <x:c r="G17" s="262" t="n"/>
      <x:c r="H17" s="262" t="n"/>
      <x:c r="I17" s="262" t="n"/>
      <x:c r="J17" s="262" t="n"/>
    </x:row>
    <x:row r="18">
      <x:c r="C18" s="262" t="n"/>
      <x:c r="D18" s="262" t="n"/>
      <x:c r="E18" s="262" t="n"/>
      <x:c r="F18" s="262" t="n"/>
      <x:c r="G18" s="262" t="n"/>
      <x:c r="H18" s="262" t="n"/>
      <x:c r="I18" s="262" t="n"/>
      <x:c r="J18" s="262" t="n"/>
    </x:row>
    <x:row r="19" ht="24" customHeight="1">
      <x:c r="C19" s="1079" t="inlineStr">
        <x:is>
          <x:t xml:space="preserve">Calculated result</x:t>
        </x:is>
      </x:c>
      <x:c r="D19" s="1080" t="n"/>
      <x:c r="E19" s="1080" t="n"/>
      <x:c r="F19" s="1081" t="n"/>
      <x:c r="G19" s="262" t="n"/>
      <x:c r="H19" s="262" t="n"/>
      <x:c r="I19" s="262" t="n"/>
      <x:c r="J19" s="262" t="n"/>
    </x:row>
    <x:row r="20">
      <x:c r="C20" s="262" t="inlineStr">
        <x:is>
          <x:t xml:space="preserve">Total project cost</x:t>
        </x:is>
      </x:c>
      <x:c r="D20" s="555" t="n">
        <x:f>SUM(D7:D10)</x:f>
        <x:v>337000</x:v>
      </x:c>
      <x:c r="E20" s="555" t="n">
        <x:f>SUM(E7:E10)</x:f>
        <x:v>347500</x:v>
      </x:c>
      <x:c r="F20" s="555" t="n">
        <x:f>SUM(F7:F10)</x:f>
        <x:v>358000</x:v>
      </x:c>
      <x:c r="G20" s="262" t="n"/>
      <x:c r="H20" s="262" t="n"/>
      <x:c r="I20" s="262" t="n"/>
      <x:c r="J20" s="262" t="n"/>
    </x:row>
    <x:row r="21">
      <x:c r="C21" s="262" t="str">
        <x:v>Investor cash incl. reserve</x:v>
      </x:c>
      <x:c r="D21" s="555" t="n">
        <x:f>IF(AND(COUNT(D7:D11)=5,ISNUMBER(D17),D17&gt;=0),D20-D11+D17,"")</x:f>
        <x:v>170000</x:v>
      </x:c>
      <x:c r="E21" s="555" t="n">
        <x:f>IF(AND(COUNT(E7:E11)=5,ISNUMBER(E17),E17&gt;=0),E20-E11+E17,"")</x:f>
        <x:v>183500</x:v>
      </x:c>
      <x:c r="F21" s="555" t="n">
        <x:f>IF(AND(COUNT(F7:F11)=5,ISNUMBER(F17),F17&gt;=0),F20-F11+F17,"")</x:f>
        <x:v>198000</x:v>
      </x:c>
      <x:c r="G21" s="262" t="n"/>
      <x:c r="H21" s="262" t="n"/>
      <x:c r="I21" s="262" t="n"/>
      <x:c r="J21" s="262" t="n"/>
    </x:row>
    <x:row r="22">
      <x:c r="C22" s="262" t="inlineStr">
        <x:is>
          <x:t xml:space="preserve">Collected income</x:t>
        </x:is>
      </x:c>
      <x:c r="D22" s="555" t="n">
        <x:f>D13*D14</x:f>
        <x:v>28800</x:v>
      </x:c>
      <x:c r="E22" s="555" t="n">
        <x:f>E13*E14</x:f>
        <x:v>25650</x:v>
      </x:c>
      <x:c r="F22" s="555" t="n">
        <x:f>F13*F14</x:f>
        <x:v>22140</x:v>
      </x:c>
      <x:c r="G22" s="262" t="n"/>
      <x:c r="H22" s="262" t="n"/>
      <x:c r="I22" s="262" t="n"/>
      <x:c r="J22" s="262" t="n"/>
    </x:row>
    <x:row r="23">
      <x:c r="C23" s="262" t="inlineStr">
        <x:is>
          <x:t xml:space="preserve">Annual debt interest</x:t>
        </x:is>
      </x:c>
      <x:c r="D23" s="555" t="n">
        <x:f>D11*D12</x:f>
        <x:v>9828</x:v>
      </x:c>
      <x:c r="E23" s="555" t="n">
        <x:f>E11*E12</x:f>
        <x:v>11830</x:v>
      </x:c>
      <x:c r="F23" s="555" t="n">
        <x:f>F11*F12</x:f>
        <x:v>13650</x:v>
      </x:c>
      <x:c r="G23" s="262" t="n"/>
      <x:c r="H23" s="262" t="n"/>
      <x:c r="I23" s="262" t="n"/>
      <x:c r="J23" s="262" t="n"/>
    </x:row>
    <x:row r="24">
      <x:c r="C24" s="262" t="inlineStr">
        <x:is>
          <x:t xml:space="preserve">Annual net cashflow</x:t>
        </x:is>
      </x:c>
      <x:c r="D24" s="555" t="n">
        <x:f>D22-D15-D23-D16</x:f>
        <x:v>4472</x:v>
      </x:c>
      <x:c r="E24" s="555" t="n">
        <x:f>E22-E15-E23-E16</x:f>
        <x:v>-4180</x:v>
      </x:c>
      <x:c r="F24" s="555" t="n">
        <x:f>F22-F15-F23-F16</x:f>
        <x:v>-13510</x:v>
      </x:c>
      <x:c r="G24" s="262" t="n"/>
      <x:c r="H24" s="262" t="n"/>
      <x:c r="I24" s="262" t="n"/>
      <x:c r="J24" s="262" t="n"/>
    </x:row>
    <x:row r="25">
      <x:c r="C25" s="262" t="inlineStr">
        <x:is>
          <x:t xml:space="preserve">Gross yield</x:t>
        </x:is>
      </x:c>
      <x:c r="D25" s="556" t="n">
        <x:f>IFERROR(IF(D7&gt;0,D13/D7,""),"")</x:f>
        <x:v>0.11538461538461539</x:v>
      </x:c>
      <x:c r="E25" s="556" t="n">
        <x:f>IFERROR(IF(E7&gt;0,E13/E7,""),"")</x:f>
        <x:v>0.10961538461538461</x:v>
      </x:c>
      <x:c r="F25" s="556" t="n">
        <x:f>IFERROR(IF(F7&gt;0,F13/F7,""),"")</x:f>
        <x:v>0.10384615384615385</x:v>
      </x:c>
      <x:c r="G25" s="262" t="n"/>
      <x:c r="H25" s="262" t="n"/>
      <x:c r="I25" s="262" t="n"/>
      <x:c r="J25" s="262" t="n"/>
    </x:row>
    <x:row r="26">
      <x:c r="C26" s="262" t="inlineStr">
        <x:is>
          <x:t xml:space="preserve">Return on cash</x:t>
        </x:is>
      </x:c>
      <x:c r="D26" s="556" t="n">
        <x:f>IF(AND(ISNUMBER(D21),D21&gt;0,ISNUMBER(D24)),D24/D21,"")</x:f>
        <x:v>0.026305882352941175</x:v>
      </x:c>
      <x:c r="E26" s="556" t="n">
        <x:f>IF(AND(ISNUMBER(E21),E21&gt;0,ISNUMBER(E24)),E24/E21,"")</x:f>
        <x:v>-0.022779291553133515</x:v>
      </x:c>
      <x:c r="F26" s="556" t="n">
        <x:f>IF(AND(ISNUMBER(F21),F21&gt;0,ISNUMBER(F24)),F24/F21,"")</x:f>
        <x:v>-0.06823232323232323</x:v>
      </x:c>
      <x:c r="G26" s="262" t="n"/>
      <x:c r="H26" s="262" t="n"/>
      <x:c r="I26" s="262" t="n"/>
      <x:c r="J26" s="262" t="n"/>
    </x:row>
    <x:row r="27">
      <x:c r="C27" s="262" t="str">
        <x:v>Cash deployed, excl. reserve</x:v>
      </x:c>
      <x:c r="D27" s="555" t="n">
        <x:f>IF(ISNUMBER(D21),D21-D17,"")</x:f>
        <x:v>155000</x:v>
      </x:c>
      <x:c r="E27" s="555" t="n">
        <x:f>IF(ISNUMBER(E21),E21-E17,"")</x:f>
        <x:v>165500</x:v>
      </x:c>
      <x:c r="F27" s="555" t="n">
        <x:f>IF(ISNUMBER(F21),F21-F17,"")</x:f>
        <x:v>176000</x:v>
      </x:c>
      <x:c r="G27" s="262" t="n"/>
      <x:c r="H27" s="262" t="n"/>
      <x:c r="I27" s="262" t="n"/>
      <x:c r="J27" s="262" t="n"/>
    </x:row>
    <x:row r="28">
      <x:c r="C28" s="262" t="n"/>
      <x:c r="D28" s="262" t="n"/>
      <x:c r="E28" s="262" t="n"/>
      <x:c r="F28" s="262" t="n"/>
      <x:c r="G28" s="262" t="n"/>
      <x:c r="H28" s="262" t="n"/>
      <x:c r="I28" s="262" t="n"/>
      <x:c r="J28" s="262" t="n"/>
    </x:row>
    <x:row r="29">
      <x:c r="C29" s="261" t="inlineStr">
        <x:is>
          <x:t xml:space="preserve">Completion gate</x:t>
        </x:is>
      </x:c>
      <x:c r="D29" s="262" t="n"/>
      <x:c r="E29" s="262" t="n"/>
      <x:c r="F29" s="262" t="n"/>
      <x:c r="G29" s="300" t="str">
        <x:f>IF(AND(COUNT(D7:F17)=33,MIN(D7:F7)&gt;0,D24&gt;0,E24&gt;=0,F27&gt;=0),"Complete","Action needed")</x:f>
        <x:v>Action needed</x:v>
      </x:c>
      <x:c r="H29" s="262" t="n"/>
      <x:c r="I29" s="262" t="n"/>
      <x:c r="J29" s="262" t="n"/>
    </x:row>
    <x:row r="30">
      <x:c r="C30" s="262" t="n"/>
      <x:c r="D30" s="262" t="n"/>
      <x:c r="E30" s="262" t="n"/>
      <x:c r="F30" s="262" t="n"/>
      <x:c r="G30" s="262" t="n"/>
      <x:c r="H30" s="262" t="n"/>
      <x:c r="I30" s="262" t="n"/>
      <x:c r="J30" s="262" t="n"/>
    </x:row>
    <x:row r="31">
      <x:c r="C31" s="1071" t="str">
        <x:v>Include upfront lender fees in acquisition costs. Row 16 contains other recurring annual finance costs, excluding debt interest. The opening reserve is funded once within required investor cash.</x:v>
      </x:c>
      <x:c r="D31" s="1071" t="n"/>
      <x:c r="E31" s="1071" t="n"/>
      <x:c r="F31" s="1071" t="n"/>
      <x:c r="G31" s="1071" t="n"/>
      <x:c r="H31" s="1071" t="n"/>
      <x:c r="I31" s="1071" t="n"/>
      <x:c r="J31" s="1071" t="n"/>
    </x:row>
    <x:row r="32">
      <x:c r="C32" s="1071" t="n"/>
      <x:c r="D32" s="1071" t="n"/>
      <x:c r="E32" s="1071" t="n"/>
      <x:c r="F32" s="1071" t="n"/>
      <x:c r="G32" s="1071" t="n"/>
      <x:c r="H32" s="1071" t="n"/>
      <x:c r="I32" s="1071" t="n"/>
      <x:c r="J32" s="1071" t="n"/>
    </x:row>
    <x:row r="33">
      <x:c r="C33" s="751" t="n"/>
      <x:c r="D33" s="751" t="n"/>
      <x:c r="E33" s="751" t="n"/>
      <x:c r="F33" s="751" t="n"/>
      <x:c r="G33" s="751" t="n"/>
      <x:c r="H33" s="751" t="n"/>
      <x:c r="I33" s="751" t="n"/>
      <x:c r="J33" s="751" t="n"/>
    </x:row>
    <x:row r="34">
      <x:c r="C34" s="751" t="n"/>
      <x:c r="D34" s="751" t="n"/>
      <x:c r="E34" s="751" t="n"/>
      <x:c r="F34" s="751" t="n"/>
      <x:c r="G34" s="751" t="n"/>
      <x:c r="H34" s="751" t="n"/>
      <x:c r="I34" s="751" t="n"/>
      <x:c r="J34" s="751" t="n"/>
    </x:row>
    <x:row r="35">
      <x:c r="C35" s="751" t="n"/>
      <x:c r="D35" s="751" t="n"/>
      <x:c r="E35" s="751" t="n"/>
      <x:c r="F35" s="751" t="n"/>
      <x:c r="G35" s="751" t="n"/>
      <x:c r="H35" s="751" t="n"/>
      <x:c r="I35" s="751" t="n"/>
      <x:c r="J35" s="751" t="n"/>
    </x:row>
    <x:row r="36">
      <x:c r="C36" s="751" t="n"/>
      <x:c r="D36" s="751" t="n"/>
      <x:c r="E36" s="751" t="n"/>
      <x:c r="F36" s="751" t="n"/>
      <x:c r="G36" s="751" t="n"/>
      <x:c r="H36" s="751" t="n"/>
      <x:c r="I36" s="751" t="n"/>
      <x:c r="J36" s="751" t="n"/>
    </x:row>
    <x:row r="37">
      <x:c r="C37" s="751" t="n"/>
      <x:c r="D37" s="751" t="n"/>
      <x:c r="E37" s="751" t="n"/>
      <x:c r="F37" s="751" t="n"/>
      <x:c r="G37" s="751" t="n"/>
      <x:c r="H37" s="751" t="n"/>
      <x:c r="I37" s="751" t="n"/>
      <x:c r="J37" s="751" t="n"/>
    </x:row>
    <x:row r="38">
      <x:c r="C38" s="751" t="n"/>
      <x:c r="D38" s="751" t="n"/>
      <x:c r="E38" s="751" t="n"/>
      <x:c r="F38" s="751" t="n"/>
      <x:c r="G38" s="751" t="n"/>
      <x:c r="H38" s="751" t="n"/>
      <x:c r="I38" s="751" t="n"/>
      <x:c r="J38" s="751" t="n"/>
    </x:row>
    <x:row r="39">
      <x:c r="C39" s="751" t="n"/>
      <x:c r="D39" s="751" t="n"/>
      <x:c r="E39" s="751" t="n"/>
      <x:c r="F39" s="751" t="n"/>
      <x:c r="G39" s="751" t="n"/>
      <x:c r="H39" s="751" t="n"/>
      <x:c r="I39" s="751" t="n"/>
      <x:c r="J39" s="751" t="n"/>
    </x:row>
    <x:row r="40">
      <x:c r="C40" s="751" t="n"/>
      <x:c r="D40" s="751" t="n"/>
      <x:c r="E40" s="751" t="n"/>
      <x:c r="F40" s="751" t="n"/>
      <x:c r="G40" s="751" t="n"/>
      <x:c r="H40" s="751" t="n"/>
      <x:c r="I40" s="751" t="n"/>
      <x:c r="J40" s="751" t="n"/>
    </x:row>
    <x:row r="41">
      <x:c r="C41" s="751" t="n"/>
      <x:c r="D41" s="751" t="n"/>
      <x:c r="E41" s="751" t="n"/>
      <x:c r="F41" s="751" t="n"/>
      <x:c r="G41" s="751" t="n"/>
      <x:c r="H41" s="751" t="n"/>
      <x:c r="I41" s="751" t="n"/>
      <x:c r="J41" s="751" t="n"/>
    </x:row>
    <x:row r="42">
      <x:c r="C42" s="751" t="n"/>
      <x:c r="D42" s="751" t="n"/>
      <x:c r="E42" s="751" t="n"/>
      <x:c r="F42" s="751" t="n"/>
      <x:c r="G42" s="751" t="n"/>
      <x:c r="H42" s="751" t="n"/>
      <x:c r="I42" s="751" t="n"/>
      <x:c r="J42" s="751" t="n"/>
    </x:row>
    <x:row r="43">
      <x:c r="C43" s="751" t="n"/>
      <x:c r="D43" s="751" t="n"/>
      <x:c r="E43" s="751" t="n"/>
      <x:c r="F43" s="751" t="n"/>
      <x:c r="G43" s="751" t="n"/>
      <x:c r="H43" s="751" t="n"/>
      <x:c r="I43" s="751" t="n"/>
      <x:c r="J43" s="751" t="n"/>
    </x:row>
    <x:row r="44">
      <x:c r="C44" s="751" t="n"/>
      <x:c r="D44" s="751" t="n"/>
      <x:c r="E44" s="751" t="n"/>
      <x:c r="F44" s="751" t="n"/>
      <x:c r="G44" s="751" t="n"/>
      <x:c r="H44" s="751" t="n"/>
      <x:c r="I44" s="751" t="n"/>
      <x:c r="J44" s="751" t="n"/>
    </x:row>
    <x:row r="45">
      <x:c r="C45" s="751" t="n"/>
      <x:c r="D45" s="751" t="n"/>
      <x:c r="E45" s="751" t="n"/>
      <x:c r="F45" s="751" t="n"/>
      <x:c r="G45" s="751" t="n"/>
      <x:c r="H45" s="751" t="n"/>
      <x:c r="I45" s="751" t="n"/>
      <x:c r="J45" s="751" t="n"/>
    </x:row>
    <x:row r="46">
      <x:c r="C46" s="751" t="n"/>
      <x:c r="D46" s="751" t="n"/>
      <x:c r="E46" s="751" t="n"/>
      <x:c r="F46" s="751" t="n"/>
      <x:c r="G46" s="751" t="n"/>
      <x:c r="H46" s="751" t="n"/>
      <x:c r="I46" s="751" t="n"/>
      <x:c r="J46" s="751" t="n"/>
    </x:row>
    <x:row r="47">
      <x:c r="C47" s="751" t="n"/>
      <x:c r="D47" s="751" t="n"/>
      <x:c r="E47" s="751" t="n"/>
      <x:c r="F47" s="751" t="n"/>
      <x:c r="G47" s="751" t="n"/>
      <x:c r="H47" s="751" t="n"/>
      <x:c r="I47" s="751" t="n"/>
      <x:c r="J47" s="751" t="n"/>
    </x:row>
    <x:row r="48">
      <x:c r="C48" s="751" t="n"/>
      <x:c r="D48" s="751" t="n"/>
      <x:c r="E48" s="751" t="n"/>
      <x:c r="F48" s="751" t="n"/>
      <x:c r="G48" s="751" t="n"/>
      <x:c r="H48" s="751" t="n"/>
      <x:c r="I48" s="751" t="n"/>
      <x:c r="J48" s="751" t="n"/>
    </x:row>
    <x:row r="49">
      <x:c r="C49" s="751" t="n"/>
      <x:c r="D49" s="751" t="n"/>
      <x:c r="E49" s="751" t="n"/>
      <x:c r="F49" s="751" t="n"/>
      <x:c r="G49" s="751" t="n"/>
      <x:c r="H49" s="751" t="n"/>
      <x:c r="I49" s="751" t="n"/>
      <x:c r="J49" s="751" t="n"/>
    </x:row>
    <x:row r="50">
      <x:c r="C50" s="751" t="n"/>
      <x:c r="D50" s="751" t="n"/>
      <x:c r="E50" s="751" t="n"/>
      <x:c r="F50" s="751" t="n"/>
      <x:c r="G50" s="751" t="n"/>
      <x:c r="H50" s="751" t="n"/>
      <x:c r="I50" s="751" t="n"/>
      <x:c r="J50" s="751" t="n"/>
    </x:row>
    <x:row r="51">
      <x:c r="C51" s="751" t="n"/>
      <x:c r="D51" s="751" t="n"/>
      <x:c r="E51" s="751" t="n"/>
      <x:c r="F51" s="751" t="n"/>
      <x:c r="G51" s="751" t="n"/>
      <x:c r="H51" s="751" t="n"/>
      <x:c r="I51" s="751" t="n"/>
      <x:c r="J51" s="751" t="n"/>
    </x:row>
    <x:row r="52">
      <x:c r="C52" s="751" t="n"/>
      <x:c r="D52" s="751" t="n"/>
      <x:c r="E52" s="751" t="n"/>
      <x:c r="F52" s="751" t="n"/>
      <x:c r="G52" s="751" t="n"/>
      <x:c r="H52" s="751" t="n"/>
      <x:c r="I52" s="751" t="n"/>
      <x:c r="J52" s="751" t="n"/>
    </x:row>
    <x:row r="53">
      <x:c r="C53" s="751" t="n"/>
      <x:c r="D53" s="751" t="n"/>
      <x:c r="E53" s="751" t="n"/>
      <x:c r="F53" s="751" t="n"/>
      <x:c r="G53" s="751" t="n"/>
      <x:c r="H53" s="751" t="n"/>
      <x:c r="I53" s="751" t="n"/>
      <x:c r="J53" s="751" t="n"/>
    </x:row>
    <x:row r="54">
      <x:c r="C54" s="751" t="n"/>
      <x:c r="D54" s="751" t="n"/>
      <x:c r="E54" s="751" t="n"/>
      <x:c r="F54" s="751" t="n"/>
      <x:c r="G54" s="751" t="n"/>
      <x:c r="H54" s="751" t="n"/>
      <x:c r="I54" s="751" t="n"/>
      <x:c r="J54" s="751" t="n"/>
    </x:row>
    <x:row r="55">
      <x:c r="C55" s="751" t="n"/>
      <x:c r="D55" s="751" t="n"/>
      <x:c r="E55" s="751" t="n"/>
      <x:c r="F55" s="751" t="n"/>
      <x:c r="G55" s="751" t="n"/>
      <x:c r="H55" s="751" t="n"/>
      <x:c r="I55" s="751" t="n"/>
      <x:c r="J55" s="751" t="n"/>
    </x:row>
    <x:row r="56">
      <x:c r="C56" s="751" t="n"/>
      <x:c r="D56" s="751" t="n"/>
      <x:c r="E56" s="751" t="n"/>
      <x:c r="F56" s="751" t="n"/>
      <x:c r="G56" s="751" t="n"/>
      <x:c r="H56" s="751" t="n"/>
      <x:c r="I56" s="751" t="n"/>
      <x:c r="J56" s="751" t="n"/>
    </x:row>
    <x:row r="57">
      <x:c r="C57" s="751" t="n"/>
      <x:c r="D57" s="751" t="n"/>
      <x:c r="E57" s="751" t="n"/>
      <x:c r="F57" s="751" t="n"/>
      <x:c r="G57" s="751" t="n"/>
      <x:c r="H57" s="751" t="n"/>
      <x:c r="I57" s="751" t="n"/>
      <x:c r="J57" s="751" t="n"/>
    </x:row>
    <x:row r="58">
      <x:c r="C58" s="751" t="n"/>
      <x:c r="D58" s="751" t="n"/>
      <x:c r="E58" s="751" t="n"/>
      <x:c r="F58" s="751" t="n"/>
      <x:c r="G58" s="751" t="n"/>
      <x:c r="H58" s="751" t="n"/>
      <x:c r="I58" s="751" t="n"/>
      <x:c r="J58" s="751" t="n"/>
    </x:row>
    <x:row r="59">
      <x:c r="C59" s="751" t="n"/>
      <x:c r="D59" s="751" t="n"/>
      <x:c r="E59" s="751" t="n"/>
      <x:c r="F59" s="751" t="n"/>
      <x:c r="G59" s="751" t="n"/>
      <x:c r="H59" s="751" t="n"/>
      <x:c r="I59" s="751" t="n"/>
      <x:c r="J59" s="751" t="n"/>
    </x:row>
    <x:row r="60">
      <x:c r="C60" s="751" t="n"/>
      <x:c r="D60" s="751" t="n"/>
      <x:c r="E60" s="751" t="n"/>
      <x:c r="F60" s="751" t="n"/>
      <x:c r="G60" s="751" t="n"/>
      <x:c r="H60" s="751" t="n"/>
      <x:c r="I60" s="751" t="n"/>
      <x:c r="J60" s="751" t="n"/>
    </x:row>
  </x:sheetData>
  <x:sheetProtection selectLockedCells="0" selectUnlockedCells="0" sheet="1" objects="1" insertRows="1" insertHyperlinks="1" autoFilter="1" scenarios="1" formatColumns="1" deleteColumns="1" insertColumns="1" pivotTables="1" deleteRows="1" formatCells="1" formatRows="1" sort="1"/>
  <x:mergeCells>
    <x:mergeCell ref="C31:J32"/>
  </x:mergeCells>
  <x:conditionalFormatting sqref="G29:G29">
    <x:cfRule type="containsText" dxfId="0" priority="1" operator="containsText" text="Complete"/>
    <x:cfRule type="containsText" dxfId="1" priority="2" operator="containsText" text="Action needed"/>
  </x:conditionalFormatting>
  <x:dataValidations count="1">
    <x:dataValidation type="list" allowBlank="0" showDropDown="0" showInputMessage="0" showErrorMessage="0" sqref="I7:I10">
      <x:formula1>"No,Yes"</x:formula1>
    </x:dataValidation>
  </x:dataValidations>
  <x:hyperlinks>
    <x:hyperlink ref="C1" location="'Start Here'!B2"/>
  </x:hyperlink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315B7D"/>
  </x:sheetPr>
  <x:sheetViews>
    <x:sheetView showGridLines="0" workbookViewId="0"/>
  </x:sheetViews>
  <x:sheetFormatPr baseColWidth="8" defaultRowHeight="15"/>
  <x:cols>
    <x:col min="1" max="1" width="3" customWidth="1"/>
    <x:col min="2" max="2" width="3" customWidth="1"/>
    <x:col min="3" max="3" width="26" customWidth="1"/>
    <x:col min="4" max="4" width="17" customWidth="1"/>
    <x:col min="5" max="5" width="17" customWidth="1"/>
    <x:col min="6" max="6" width="17" customWidth="1"/>
    <x:col min="7" max="7" width="17" customWidth="1"/>
    <x:col min="8" max="8" width="17" customWidth="1"/>
    <x:col min="9" max="9" width="17" customWidth="1"/>
    <x:col min="10" max="10" width="17" customWidth="1"/>
  </x:cols>
  <x:sheetData>
    <x:row r="1">
      <x:c r="C1" s="1034" t="inlineStr">
        <x:is>
          <x:t xml:space="preserve">Start Here · Toolkit guide</x:t>
        </x:is>
      </x:c>
    </x:row>
    <x:row r="2">
      <x:c r="C2" s="261" t="inlineStr">
        <x:is>
          <x:t xml:space="preserve">Milestone 1: Your Wealth Position</x:t>
        </x:is>
      </x:c>
      <x:c r="D2" s="262" t="n"/>
      <x:c r="E2" s="262" t="n"/>
      <x:c r="F2" s="262" t="n"/>
      <x:c r="G2" s="262" t="n"/>
      <x:c r="H2" s="262" t="n"/>
      <x:c r="I2" s="262" t="n"/>
      <x:c r="J2" s="262" t="n"/>
    </x:row>
    <x:row r="3">
      <x:c r="C3" s="263" t="n"/>
      <x:c r="D3" s="263" t="n"/>
      <x:c r="E3" s="263" t="n"/>
      <x:c r="F3" s="263" t="n"/>
      <x:c r="G3" s="263" t="n"/>
      <x:c r="H3" s="263" t="n"/>
      <x:c r="I3" s="263" t="n"/>
      <x:c r="J3" s="263" t="n"/>
    </x:row>
    <x:row r="4">
      <x:c r="C4" s="264" t="inlineStr">
        <x:is>
          <x:t xml:space="preserve">Define the outcome property must support before choosing a strategy.</x:t>
        </x:is>
      </x:c>
      <x:c r="D4" s="264" t="n"/>
      <x:c r="E4" s="264" t="n"/>
      <x:c r="F4" s="264" t="n"/>
      <x:c r="G4" s="264" t="n"/>
      <x:c r="H4" s="264" t="n"/>
      <x:c r="I4" s="264" t="n"/>
      <x:c r="J4" s="264" t="n"/>
    </x:row>
    <x:row r="5">
      <x:c r="C5" s="262" t="n"/>
      <x:c r="D5" s="262" t="n"/>
      <x:c r="E5" s="262" t="n"/>
      <x:c r="F5" s="262" t="n"/>
      <x:c r="G5" s="262" t="n"/>
      <x:c r="H5" s="262" t="n"/>
      <x:c r="I5" s="262" t="n"/>
      <x:c r="J5" s="262" t="n"/>
    </x:row>
    <x:row r="6" ht="24" customHeight="1">
      <x:c r="C6" s="1079" t="inlineStr">
        <x:is>
          <x:t xml:space="preserve">Wealth objective</x:t>
        </x:is>
      </x:c>
      <x:c r="D6" s="1080" t="n"/>
      <x:c r="E6" s="1080" t="n"/>
      <x:c r="F6" s="1081" t="n"/>
      <x:c r="G6" s="262" t="n"/>
      <x:c r="H6" s="262" t="n"/>
      <x:c r="I6" s="262" t="n"/>
      <x:c r="J6" s="262" t="n"/>
    </x:row>
    <x:row r="7">
      <x:c r="C7" s="262" t="inlineStr">
        <x:is>
          <x:t xml:space="preserve">Decision date</x:t>
        </x:is>
      </x:c>
      <x:c r="D7" s="882" t="n">
        <x:v>46284</x:v>
      </x:c>
      <x:c r="E7" s="262" t="n"/>
      <x:c r="F7" s="262" t="n"/>
      <x:c r="G7" s="262" t="n"/>
      <x:c r="H7" s="262" t="n"/>
      <x:c r="I7" s="262" t="n"/>
      <x:c r="J7" s="262" t="n"/>
    </x:row>
    <x:row r="8">
      <x:c r="C8" s="262" t="inlineStr">
        <x:is>
          <x:t xml:space="preserve">Primary wealth objective</x:t>
        </x:is>
      </x:c>
      <x:c r="D8" s="883" t="str"/>
      <x:c r="E8" s="262" t="n"/>
      <x:c r="F8" s="262" t="n"/>
      <x:c r="G8" s="262" t="n"/>
      <x:c r="H8" s="262" t="n"/>
      <x:c r="I8" s="262" t="n"/>
      <x:c r="J8" s="262" t="n"/>
    </x:row>
    <x:row r="9">
      <x:c r="C9" s="262" t="inlineStr">
        <x:is>
          <x:t xml:space="preserve">Target annual property income</x:t>
        </x:is>
      </x:c>
      <x:c r="D9" s="884" t="n">
        <x:v>0</x:v>
      </x:c>
      <x:c r="E9" s="262" t="n"/>
      <x:c r="F9" s="262" t="n"/>
      <x:c r="G9" s="262" t="n"/>
      <x:c r="H9" s="262" t="n"/>
      <x:c r="I9" s="262" t="n"/>
      <x:c r="J9" s="262" t="n"/>
    </x:row>
    <x:row r="10">
      <x:c r="C10" s="262" t="inlineStr">
        <x:is>
          <x:t xml:space="preserve">Target date</x:t>
        </x:is>
      </x:c>
      <x:c r="D10" s="920" t="n"/>
      <x:c r="E10" s="262" t="n"/>
      <x:c r="F10" s="262" t="n"/>
      <x:c r="G10" s="262" t="n"/>
      <x:c r="H10" s="262" t="n"/>
      <x:c r="I10" s="262" t="n"/>
      <x:c r="J10" s="262" t="n"/>
    </x:row>
    <x:row r="11">
      <x:c r="C11" s="262" t="inlineStr">
        <x:is>
          <x:t xml:space="preserve">Time available per week (hours)</x:t>
        </x:is>
      </x:c>
      <x:c r="D11" s="902" t="n">
        <x:v>0</x:v>
      </x:c>
      <x:c r="E11" s="262" t="n"/>
      <x:c r="F11" s="262" t="n"/>
      <x:c r="G11" s="262" t="n"/>
      <x:c r="H11" s="262" t="n"/>
      <x:c r="I11" s="262" t="n"/>
      <x:c r="J11" s="262" t="n"/>
    </x:row>
    <x:row r="12">
      <x:c r="C12" s="262" t="n"/>
      <x:c r="D12" s="262" t="n"/>
      <x:c r="E12" s="262" t="n"/>
      <x:c r="F12" s="262" t="n"/>
      <x:c r="G12" s="262" t="n"/>
      <x:c r="H12" s="262" t="n"/>
      <x:c r="I12" s="262" t="n"/>
      <x:c r="J12" s="262" t="n"/>
    </x:row>
    <x:row r="13" ht="24" customHeight="1">
      <x:c r="C13" s="1079" t="inlineStr">
        <x:is>
          <x:t xml:space="preserve">Current position</x:t>
        </x:is>
      </x:c>
      <x:c r="D13" s="1080" t="n"/>
      <x:c r="E13" s="1080" t="n"/>
      <x:c r="F13" s="1081" t="n"/>
      <x:c r="G13" s="262" t="n"/>
      <x:c r="H13" s="262" t="n"/>
      <x:c r="I13" s="262" t="n"/>
      <x:c r="J13" s="262" t="n"/>
    </x:row>
    <x:row r="14">
      <x:c r="C14" s="262" t="inlineStr">
        <x:is>
          <x:t xml:space="preserve">Cash and accessible investments</x:t>
        </x:is>
      </x:c>
      <x:c r="D14" s="921" t="n">
        <x:v>0</x:v>
      </x:c>
      <x:c r="E14" s="262" t="n"/>
      <x:c r="F14" s="262" t="n"/>
      <x:c r="G14" s="262" t="n"/>
      <x:c r="H14" s="262" t="n"/>
      <x:c r="I14" s="262" t="n"/>
      <x:c r="J14" s="262" t="n"/>
    </x:row>
    <x:row r="15">
      <x:c r="C15" s="262" t="inlineStr">
        <x:is>
          <x:t xml:space="preserve">Property equity</x:t>
        </x:is>
      </x:c>
      <x:c r="D15" s="922" t="n">
        <x:v>0</x:v>
      </x:c>
      <x:c r="E15" s="262" t="n"/>
      <x:c r="F15" s="262" t="n"/>
      <x:c r="G15" s="262" t="n"/>
      <x:c r="H15" s="262" t="n"/>
      <x:c r="I15" s="262" t="n"/>
      <x:c r="J15" s="262" t="n"/>
    </x:row>
    <x:row r="16">
      <x:c r="C16" s="262" t="inlineStr">
        <x:is>
          <x:t xml:space="preserve">Other assets</x:t>
        </x:is>
      </x:c>
      <x:c r="D16" s="922" t="n">
        <x:v>0</x:v>
      </x:c>
      <x:c r="E16" s="262" t="n"/>
      <x:c r="F16" s="262" t="n"/>
      <x:c r="G16" s="262" t="n"/>
      <x:c r="H16" s="262" t="n"/>
      <x:c r="I16" s="262" t="n"/>
      <x:c r="J16" s="262" t="n"/>
    </x:row>
    <x:row r="17">
      <x:c r="C17" s="262" t="inlineStr">
        <x:is>
          <x:t xml:space="preserve">Non-property liabilities</x:t>
        </x:is>
      </x:c>
      <x:c r="D17" s="922" t="n">
        <x:v>0</x:v>
      </x:c>
      <x:c r="E17" s="262" t="n"/>
      <x:c r="F17" s="262" t="n"/>
      <x:c r="G17" s="262" t="n"/>
      <x:c r="H17" s="262" t="n"/>
      <x:c r="I17" s="262" t="n"/>
      <x:c r="J17" s="262" t="n"/>
    </x:row>
    <x:row r="18">
      <x:c r="C18" s="262" t="inlineStr">
        <x:is>
          <x:t xml:space="preserve">Current annual property income</x:t>
        </x:is>
      </x:c>
      <x:c r="D18" s="922" t="n">
        <x:v>0</x:v>
      </x:c>
      <x:c r="E18" s="262" t="n"/>
      <x:c r="F18" s="262" t="n"/>
      <x:c r="G18" s="262" t="n"/>
      <x:c r="H18" s="262" t="n"/>
      <x:c r="I18" s="262" t="n"/>
      <x:c r="J18" s="262" t="n"/>
    </x:row>
    <x:row r="19">
      <x:c r="C19" s="262" t="inlineStr">
        <x:is>
          <x:t xml:space="preserve">Family legacy statement</x:t>
        </x:is>
      </x:c>
      <x:c r="D19" s="902" t="str"/>
      <x:c r="E19" s="262" t="n"/>
      <x:c r="F19" s="262" t="n"/>
      <x:c r="G19" s="262" t="n"/>
      <x:c r="H19" s="262" t="n"/>
      <x:c r="I19" s="262" t="n"/>
      <x:c r="J19" s="262" t="n"/>
    </x:row>
    <x:row r="20">
      <x:c r="C20" s="262" t="inlineStr">
        <x:is>
          <x:t xml:space="preserve">Net position</x:t>
        </x:is>
      </x:c>
      <x:c r="D20" s="555" t="n">
        <x:f>SUM(D14:D16)-D17</x:f>
        <x:v>0</x:v>
      </x:c>
      <x:c r="E20" s="262" t="n"/>
      <x:c r="F20" s="262" t="n"/>
      <x:c r="G20" s="262" t="n"/>
      <x:c r="H20" s="262" t="n"/>
      <x:c r="I20" s="262" t="n"/>
      <x:c r="J20" s="262" t="n"/>
    </x:row>
    <x:row r="21">
      <x:c r="C21" s="262" t="n"/>
      <x:c r="D21" s="262" t="n"/>
      <x:c r="E21" s="262" t="n"/>
      <x:c r="F21" s="262" t="n"/>
      <x:c r="G21" s="262" t="n"/>
      <x:c r="H21" s="262" t="n"/>
      <x:c r="I21" s="262" t="n"/>
      <x:c r="J21" s="262" t="n"/>
    </x:row>
    <x:row r="22">
      <x:c r="C22" s="261" t="inlineStr">
        <x:is>
          <x:t xml:space="preserve">Completion gate</x:t>
        </x:is>
      </x:c>
      <x:c r="D22" s="262" t="n"/>
      <x:c r="E22" s="262" t="n"/>
      <x:c r="F22" s="300" t="str">
        <x:f>IF(AND(D8&lt;&gt;"",D9&gt;0,D10&lt;&gt;"",D11&gt;0,D19&lt;&gt;""),"Complete","Action needed")</x:f>
        <x:v>Action needed</x:v>
      </x:c>
      <x:c r="G22" s="262" t="n"/>
      <x:c r="H22" s="262" t="n"/>
      <x:c r="I22" s="262" t="n"/>
      <x:c r="J22" s="262" t="n"/>
    </x:row>
    <x:row r="23">
      <x:c r="C23" s="262" t="n"/>
      <x:c r="D23" s="262" t="n"/>
      <x:c r="E23" s="262" t="n"/>
      <x:c r="F23" s="262" t="n"/>
      <x:c r="G23" s="262" t="n"/>
      <x:c r="H23" s="262" t="n"/>
      <x:c r="I23" s="262" t="n"/>
      <x:c r="J23" s="262" t="n"/>
    </x:row>
    <x:row r="24">
      <x:c r="C24" s="262" t="n"/>
      <x:c r="D24" s="262" t="n"/>
      <x:c r="E24" s="262" t="n"/>
      <x:c r="F24" s="262" t="n"/>
      <x:c r="G24" s="262" t="n"/>
      <x:c r="H24" s="262" t="n"/>
      <x:c r="I24" s="262" t="n"/>
      <x:c r="J24" s="262" t="n"/>
    </x:row>
    <x:row r="25">
      <x:c r="C25" s="751" t="n"/>
      <x:c r="D25" s="751" t="n"/>
      <x:c r="E25" s="751" t="n"/>
      <x:c r="F25" s="751" t="n"/>
      <x:c r="G25" s="751" t="n"/>
      <x:c r="H25" s="751" t="n"/>
      <x:c r="I25" s="751" t="n"/>
      <x:c r="J25" s="751" t="n"/>
    </x:row>
    <x:row r="26">
      <x:c r="C26" s="751" t="n"/>
      <x:c r="D26" s="751" t="n"/>
      <x:c r="E26" s="751" t="n"/>
      <x:c r="F26" s="751" t="n"/>
      <x:c r="G26" s="751" t="n"/>
      <x:c r="H26" s="751" t="n"/>
      <x:c r="I26" s="751" t="n"/>
      <x:c r="J26" s="751" t="n"/>
    </x:row>
    <x:row r="27">
      <x:c r="C27" s="751" t="n"/>
      <x:c r="D27" s="751" t="n"/>
      <x:c r="E27" s="751" t="n"/>
      <x:c r="F27" s="751" t="n"/>
      <x:c r="G27" s="751" t="n"/>
      <x:c r="H27" s="751" t="n"/>
      <x:c r="I27" s="751" t="n"/>
      <x:c r="J27" s="751" t="n"/>
    </x:row>
    <x:row r="28">
      <x:c r="C28" s="751" t="n"/>
      <x:c r="D28" s="751" t="n"/>
      <x:c r="E28" s="751" t="n"/>
      <x:c r="F28" s="751" t="n"/>
      <x:c r="G28" s="751" t="n"/>
      <x:c r="H28" s="751" t="n"/>
      <x:c r="I28" s="751" t="n"/>
      <x:c r="J28" s="751" t="n"/>
    </x:row>
    <x:row r="29">
      <x:c r="C29" s="751" t="n"/>
      <x:c r="D29" s="751" t="n"/>
      <x:c r="E29" s="751" t="n"/>
      <x:c r="F29" s="751" t="n"/>
      <x:c r="G29" s="751" t="n"/>
      <x:c r="H29" s="751" t="n"/>
      <x:c r="I29" s="751" t="n"/>
      <x:c r="J29" s="751" t="n"/>
    </x:row>
    <x:row r="30">
      <x:c r="C30" s="751" t="n"/>
      <x:c r="D30" s="751" t="n"/>
      <x:c r="E30" s="751" t="n"/>
      <x:c r="F30" s="751" t="n"/>
      <x:c r="G30" s="751" t="n"/>
      <x:c r="H30" s="751" t="n"/>
      <x:c r="I30" s="751" t="n"/>
      <x:c r="J30" s="751" t="n"/>
    </x:row>
    <x:row r="31">
      <x:c r="C31" s="751" t="n"/>
      <x:c r="D31" s="751" t="n"/>
      <x:c r="E31" s="751" t="n"/>
      <x:c r="F31" s="751" t="n"/>
      <x:c r="G31" s="751" t="n"/>
      <x:c r="H31" s="751" t="n"/>
      <x:c r="I31" s="751" t="n"/>
      <x:c r="J31" s="751" t="n"/>
    </x:row>
    <x:row r="32">
      <x:c r="C32" s="751" t="n"/>
      <x:c r="D32" s="751" t="n"/>
      <x:c r="E32" s="751" t="n"/>
      <x:c r="F32" s="751" t="n"/>
      <x:c r="G32" s="751" t="n"/>
      <x:c r="H32" s="751" t="n"/>
      <x:c r="I32" s="751" t="n"/>
      <x:c r="J32" s="751" t="n"/>
    </x:row>
    <x:row r="33">
      <x:c r="C33" s="751" t="n"/>
      <x:c r="D33" s="751" t="n"/>
      <x:c r="E33" s="751" t="n"/>
      <x:c r="F33" s="751" t="n"/>
      <x:c r="G33" s="751" t="n"/>
      <x:c r="H33" s="751" t="n"/>
      <x:c r="I33" s="751" t="n"/>
      <x:c r="J33" s="751" t="n"/>
    </x:row>
    <x:row r="34">
      <x:c r="C34" s="751" t="n"/>
      <x:c r="D34" s="751" t="n"/>
      <x:c r="E34" s="751" t="n"/>
      <x:c r="F34" s="751" t="n"/>
      <x:c r="G34" s="751" t="n"/>
      <x:c r="H34" s="751" t="n"/>
      <x:c r="I34" s="751" t="n"/>
      <x:c r="J34" s="751" t="n"/>
    </x:row>
    <x:row r="35">
      <x:c r="C35" s="751" t="n"/>
      <x:c r="D35" s="751" t="n"/>
      <x:c r="E35" s="751" t="n"/>
      <x:c r="F35" s="751" t="n"/>
      <x:c r="G35" s="751" t="n"/>
      <x:c r="H35" s="751" t="n"/>
      <x:c r="I35" s="751" t="n"/>
      <x:c r="J35" s="751" t="n"/>
    </x:row>
    <x:row r="36">
      <x:c r="C36" s="751" t="n"/>
      <x:c r="D36" s="751" t="n"/>
      <x:c r="E36" s="751" t="n"/>
      <x:c r="F36" s="751" t="n"/>
      <x:c r="G36" s="751" t="n"/>
      <x:c r="H36" s="751" t="n"/>
      <x:c r="I36" s="751" t="n"/>
      <x:c r="J36" s="751" t="n"/>
    </x:row>
    <x:row r="37">
      <x:c r="C37" s="751" t="n"/>
      <x:c r="D37" s="751" t="n"/>
      <x:c r="E37" s="751" t="n"/>
      <x:c r="F37" s="751" t="n"/>
      <x:c r="G37" s="751" t="n"/>
      <x:c r="H37" s="751" t="n"/>
      <x:c r="I37" s="751" t="n"/>
      <x:c r="J37" s="751" t="n"/>
    </x:row>
    <x:row r="38">
      <x:c r="C38" s="751" t="n"/>
      <x:c r="D38" s="751" t="n"/>
      <x:c r="E38" s="751" t="n"/>
      <x:c r="F38" s="751" t="n"/>
      <x:c r="G38" s="751" t="n"/>
      <x:c r="H38" s="751" t="n"/>
      <x:c r="I38" s="751" t="n"/>
      <x:c r="J38" s="751" t="n"/>
    </x:row>
    <x:row r="39">
      <x:c r="C39" s="751" t="n"/>
      <x:c r="D39" s="751" t="n"/>
      <x:c r="E39" s="751" t="n"/>
      <x:c r="F39" s="751" t="n"/>
      <x:c r="G39" s="751" t="n"/>
      <x:c r="H39" s="751" t="n"/>
      <x:c r="I39" s="751" t="n"/>
      <x:c r="J39" s="751" t="n"/>
    </x:row>
    <x:row r="40">
      <x:c r="C40" s="751" t="n"/>
      <x:c r="D40" s="751" t="n"/>
      <x:c r="E40" s="751" t="n"/>
      <x:c r="F40" s="751" t="n"/>
      <x:c r="G40" s="751" t="n"/>
      <x:c r="H40" s="751" t="n"/>
      <x:c r="I40" s="751" t="n"/>
      <x:c r="J40" s="751" t="n"/>
    </x:row>
    <x:row r="41">
      <x:c r="C41" s="751" t="n"/>
      <x:c r="D41" s="751" t="n"/>
      <x:c r="E41" s="751" t="n"/>
      <x:c r="F41" s="751" t="n"/>
      <x:c r="G41" s="751" t="n"/>
      <x:c r="H41" s="751" t="n"/>
      <x:c r="I41" s="751" t="n"/>
      <x:c r="J41" s="751" t="n"/>
    </x:row>
    <x:row r="42">
      <x:c r="C42" s="751" t="n"/>
      <x:c r="D42" s="751" t="n"/>
      <x:c r="E42" s="751" t="n"/>
      <x:c r="F42" s="751" t="n"/>
      <x:c r="G42" s="751" t="n"/>
      <x:c r="H42" s="751" t="n"/>
      <x:c r="I42" s="751" t="n"/>
      <x:c r="J42" s="751" t="n"/>
    </x:row>
    <x:row r="43">
      <x:c r="C43" s="751" t="n"/>
      <x:c r="D43" s="751" t="n"/>
      <x:c r="E43" s="751" t="n"/>
      <x:c r="F43" s="751" t="n"/>
      <x:c r="G43" s="751" t="n"/>
      <x:c r="H43" s="751" t="n"/>
      <x:c r="I43" s="751" t="n"/>
      <x:c r="J43" s="751" t="n"/>
    </x:row>
    <x:row r="44">
      <x:c r="C44" s="751" t="n"/>
      <x:c r="D44" s="751" t="n"/>
      <x:c r="E44" s="751" t="n"/>
      <x:c r="F44" s="751" t="n"/>
      <x:c r="G44" s="751" t="n"/>
      <x:c r="H44" s="751" t="n"/>
      <x:c r="I44" s="751" t="n"/>
      <x:c r="J44" s="751" t="n"/>
    </x:row>
    <x:row r="45">
      <x:c r="C45" s="751" t="n"/>
      <x:c r="D45" s="751" t="n"/>
      <x:c r="E45" s="751" t="n"/>
      <x:c r="F45" s="751" t="n"/>
      <x:c r="G45" s="751" t="n"/>
      <x:c r="H45" s="751" t="n"/>
      <x:c r="I45" s="751" t="n"/>
      <x:c r="J45" s="751" t="n"/>
    </x:row>
    <x:row r="46">
      <x:c r="C46" s="751" t="n"/>
      <x:c r="D46" s="751" t="n"/>
      <x:c r="E46" s="751" t="n"/>
      <x:c r="F46" s="751" t="n"/>
      <x:c r="G46" s="751" t="n"/>
      <x:c r="H46" s="751" t="n"/>
      <x:c r="I46" s="751" t="n"/>
      <x:c r="J46" s="751" t="n"/>
    </x:row>
    <x:row r="47">
      <x:c r="C47" s="751" t="n"/>
      <x:c r="D47" s="751" t="n"/>
      <x:c r="E47" s="751" t="n"/>
      <x:c r="F47" s="751" t="n"/>
      <x:c r="G47" s="751" t="n"/>
      <x:c r="H47" s="751" t="n"/>
      <x:c r="I47" s="751" t="n"/>
      <x:c r="J47" s="751" t="n"/>
    </x:row>
    <x:row r="48">
      <x:c r="C48" s="751" t="n"/>
      <x:c r="D48" s="751" t="n"/>
      <x:c r="E48" s="751" t="n"/>
      <x:c r="F48" s="751" t="n"/>
      <x:c r="G48" s="751" t="n"/>
      <x:c r="H48" s="751" t="n"/>
      <x:c r="I48" s="751" t="n"/>
      <x:c r="J48" s="751" t="n"/>
    </x:row>
    <x:row r="49">
      <x:c r="C49" s="751" t="n"/>
      <x:c r="D49" s="751" t="n"/>
      <x:c r="E49" s="751" t="n"/>
      <x:c r="F49" s="751" t="n"/>
      <x:c r="G49" s="751" t="n"/>
      <x:c r="H49" s="751" t="n"/>
      <x:c r="I49" s="751" t="n"/>
      <x:c r="J49" s="751" t="n"/>
    </x:row>
    <x:row r="50">
      <x:c r="C50" s="751" t="n"/>
      <x:c r="D50" s="751" t="n"/>
      <x:c r="E50" s="751" t="n"/>
      <x:c r="F50" s="751" t="n"/>
      <x:c r="G50" s="751" t="n"/>
      <x:c r="H50" s="751" t="n"/>
      <x:c r="I50" s="751" t="n"/>
      <x:c r="J50" s="751" t="n"/>
    </x:row>
    <x:row r="51">
      <x:c r="C51" s="751" t="n"/>
      <x:c r="D51" s="751" t="n"/>
      <x:c r="E51" s="751" t="n"/>
      <x:c r="F51" s="751" t="n"/>
      <x:c r="G51" s="751" t="n"/>
      <x:c r="H51" s="751" t="n"/>
      <x:c r="I51" s="751" t="n"/>
      <x:c r="J51" s="751" t="n"/>
    </x:row>
    <x:row r="52">
      <x:c r="C52" s="751" t="n"/>
      <x:c r="D52" s="751" t="n"/>
      <x:c r="E52" s="751" t="n"/>
      <x:c r="F52" s="751" t="n"/>
      <x:c r="G52" s="751" t="n"/>
      <x:c r="H52" s="751" t="n"/>
      <x:c r="I52" s="751" t="n"/>
      <x:c r="J52" s="751" t="n"/>
    </x:row>
    <x:row r="53">
      <x:c r="C53" s="751" t="n"/>
      <x:c r="D53" s="751" t="n"/>
      <x:c r="E53" s="751" t="n"/>
      <x:c r="F53" s="751" t="n"/>
      <x:c r="G53" s="751" t="n"/>
      <x:c r="H53" s="751" t="n"/>
      <x:c r="I53" s="751" t="n"/>
      <x:c r="J53" s="751" t="n"/>
    </x:row>
    <x:row r="54">
      <x:c r="C54" s="751" t="n"/>
      <x:c r="D54" s="751" t="n"/>
      <x:c r="E54" s="751" t="n"/>
      <x:c r="F54" s="751" t="n"/>
      <x:c r="G54" s="751" t="n"/>
      <x:c r="H54" s="751" t="n"/>
      <x:c r="I54" s="751" t="n"/>
      <x:c r="J54" s="751" t="n"/>
    </x:row>
    <x:row r="55">
      <x:c r="C55" s="751" t="n"/>
      <x:c r="D55" s="751" t="n"/>
      <x:c r="E55" s="751" t="n"/>
      <x:c r="F55" s="751" t="n"/>
      <x:c r="G55" s="751" t="n"/>
      <x:c r="H55" s="751" t="n"/>
      <x:c r="I55" s="751" t="n"/>
      <x:c r="J55" s="751" t="n"/>
    </x:row>
    <x:row r="56">
      <x:c r="C56" s="751" t="n"/>
      <x:c r="D56" s="751" t="n"/>
      <x:c r="E56" s="751" t="n"/>
      <x:c r="F56" s="751" t="n"/>
      <x:c r="G56" s="751" t="n"/>
      <x:c r="H56" s="751" t="n"/>
      <x:c r="I56" s="751" t="n"/>
      <x:c r="J56" s="751" t="n"/>
    </x:row>
    <x:row r="57">
      <x:c r="C57" s="751" t="n"/>
      <x:c r="D57" s="751" t="n"/>
      <x:c r="E57" s="751" t="n"/>
      <x:c r="F57" s="751" t="n"/>
      <x:c r="G57" s="751" t="n"/>
      <x:c r="H57" s="751" t="n"/>
      <x:c r="I57" s="751" t="n"/>
      <x:c r="J57" s="751" t="n"/>
    </x:row>
    <x:row r="58">
      <x:c r="C58" s="751" t="n"/>
      <x:c r="D58" s="751" t="n"/>
      <x:c r="E58" s="751" t="n"/>
      <x:c r="F58" s="751" t="n"/>
      <x:c r="G58" s="751" t="n"/>
      <x:c r="H58" s="751" t="n"/>
      <x:c r="I58" s="751" t="n"/>
      <x:c r="J58" s="751" t="n"/>
    </x:row>
    <x:row r="59">
      <x:c r="C59" s="751" t="n"/>
      <x:c r="D59" s="751" t="n"/>
      <x:c r="E59" s="751" t="n"/>
      <x:c r="F59" s="751" t="n"/>
      <x:c r="G59" s="751" t="n"/>
      <x:c r="H59" s="751" t="n"/>
      <x:c r="I59" s="751" t="n"/>
      <x:c r="J59" s="751" t="n"/>
    </x:row>
    <x:row r="60">
      <x:c r="C60" s="751" t="n"/>
      <x:c r="D60" s="751" t="n"/>
      <x:c r="E60" s="751" t="n"/>
      <x:c r="F60" s="751" t="n"/>
      <x:c r="G60" s="751" t="n"/>
      <x:c r="H60" s="751" t="n"/>
      <x:c r="I60" s="751" t="n"/>
      <x:c r="J60" s="751" t="n"/>
    </x:row>
  </x:sheetData>
  <x:sheetProtection selectLockedCells="0" selectUnlockedCells="0" sheet="1" objects="1" insertRows="1" insertHyperlinks="1" autoFilter="1" scenarios="1" formatColumns="1" deleteColumns="1" insertColumns="1" pivotTables="1" deleteRows="1" formatCells="1" formatRows="1" sort="1"/>
  <x:conditionalFormatting sqref="F22:F22">
    <x:cfRule type="containsText" dxfId="0" priority="1" operator="containsText" text="Complete"/>
    <x:cfRule type="containsText" dxfId="1" priority="2" operator="containsText" text="Action needed"/>
  </x:conditionalFormatting>
  <x:dataValidations count="1">
    <x:dataValidation type="list" allowBlank="0" showDropDown="0" showInputMessage="0" showErrorMessage="0" sqref="D8">
      <x:formula1>"Income,Equity growth,Debt reduction,Time freedom,Diversification,Family legacy"</x:formula1>
    </x:dataValidation>
  </x:dataValidations>
  <x:hyperlinks>
    <x:hyperlink ref="C1" location="'Start Here'!B2"/>
  </x:hyperlink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315B7D"/>
  </x:sheetPr>
  <x:sheetViews>
    <x:sheetView showGridLines="0" workbookViewId="0"/>
  </x:sheetViews>
  <x:sheetFormatPr baseColWidth="8" defaultRowHeight="15"/>
  <x:cols>
    <x:col min="1" max="1" width="3" customWidth="1"/>
    <x:col min="2" max="2" width="3" customWidth="1"/>
    <x:col min="3" max="3" width="26" customWidth="1"/>
    <x:col min="4" max="4" width="17" customWidth="1"/>
    <x:col min="5" max="5" width="17" customWidth="1"/>
    <x:col min="6" max="6" width="17" customWidth="1"/>
    <x:col min="7" max="7" width="17" customWidth="1"/>
    <x:col min="8" max="8" width="17" customWidth="1"/>
    <x:col min="9" max="9" width="17" customWidth="1"/>
    <x:col min="10" max="10" width="17" customWidth="1"/>
  </x:cols>
  <x:sheetData>
    <x:row r="1">
      <x:c r="C1" s="1034" t="inlineStr">
        <x:is>
          <x:t xml:space="preserve">Start Here · Toolkit guide</x:t>
        </x:is>
      </x:c>
    </x:row>
    <x:row r="2">
      <x:c r="C2" s="261" t="inlineStr">
        <x:is>
          <x:t xml:space="preserve">Milestone 2: Your Capital Power</x:t>
        </x:is>
      </x:c>
      <x:c r="D2" s="262" t="n"/>
      <x:c r="E2" s="262" t="n"/>
      <x:c r="F2" s="262" t="n"/>
      <x:c r="G2" s="262" t="n"/>
      <x:c r="H2" s="262" t="n"/>
      <x:c r="I2" s="262" t="n"/>
      <x:c r="J2" s="262" t="n"/>
    </x:row>
    <x:row r="3">
      <x:c r="C3" s="263" t="n"/>
      <x:c r="D3" s="263" t="n"/>
      <x:c r="E3" s="263" t="n"/>
      <x:c r="F3" s="263" t="n"/>
      <x:c r="G3" s="263" t="n"/>
      <x:c r="H3" s="263" t="n"/>
      <x:c r="I3" s="263" t="n"/>
      <x:c r="J3" s="263" t="n"/>
    </x:row>
    <x:row r="4">
      <x:c r="C4" s="264" t="inlineStr">
        <x:is>
          <x:t xml:space="preserve">Protect the reserve before calculating deployable cash.</x:t>
        </x:is>
      </x:c>
      <x:c r="D4" s="264" t="n"/>
      <x:c r="E4" s="264" t="n"/>
      <x:c r="F4" s="264" t="n"/>
      <x:c r="G4" s="264" t="n"/>
      <x:c r="H4" s="264" t="n"/>
      <x:c r="I4" s="264" t="n"/>
      <x:c r="J4" s="264" t="n"/>
    </x:row>
    <x:row r="5">
      <x:c r="C5" s="262" t="n"/>
      <x:c r="D5" s="262" t="n"/>
      <x:c r="E5" s="262" t="n"/>
      <x:c r="F5" s="262" t="n"/>
      <x:c r="G5" s="262" t="n"/>
      <x:c r="H5" s="262" t="n"/>
      <x:c r="I5" s="262" t="n"/>
      <x:c r="J5" s="262" t="n"/>
    </x:row>
    <x:row r="6" ht="24" customHeight="1">
      <x:c r="C6" s="1079" t="inlineStr">
        <x:is>
          <x:t xml:space="preserve">Monthly household position</x:t>
        </x:is>
      </x:c>
      <x:c r="D6" s="1080" t="n"/>
      <x:c r="E6" s="1080" t="n"/>
      <x:c r="F6" s="1081" t="n"/>
      <x:c r="G6" s="262" t="n"/>
      <x:c r="H6" s="262" t="n"/>
      <x:c r="I6" s="262" t="n"/>
      <x:c r="J6" s="262" t="n"/>
    </x:row>
    <x:row r="7">
      <x:c r="C7" s="262" t="inlineStr">
        <x:is>
          <x:t xml:space="preserve">Net household income</x:t>
        </x:is>
      </x:c>
      <x:c r="D7" s="921" t="n">
        <x:v>0</x:v>
      </x:c>
      <x:c r="E7" s="262" t="n"/>
      <x:c r="F7" s="262" t="n"/>
      <x:c r="G7" s="262" t="n"/>
      <x:c r="H7" s="262" t="n"/>
      <x:c r="I7" s="262" t="n"/>
      <x:c r="J7" s="262" t="n"/>
    </x:row>
    <x:row r="8">
      <x:c r="C8" s="262" t="inlineStr">
        <x:is>
          <x:t xml:space="preserve">Essential expenditure</x:t>
        </x:is>
      </x:c>
      <x:c r="D8" s="922" t="n">
        <x:v>0</x:v>
      </x:c>
      <x:c r="E8" s="262" t="n"/>
      <x:c r="F8" s="262" t="n"/>
      <x:c r="G8" s="262" t="n"/>
      <x:c r="H8" s="262" t="n"/>
      <x:c r="I8" s="262" t="n"/>
      <x:c r="J8" s="262" t="n"/>
    </x:row>
    <x:row r="9">
      <x:c r="C9" s="262" t="inlineStr">
        <x:is>
          <x:t xml:space="preserve">Debt payments</x:t>
        </x:is>
      </x:c>
      <x:c r="D9" s="922" t="n">
        <x:v>0</x:v>
      </x:c>
      <x:c r="E9" s="262" t="n"/>
      <x:c r="F9" s="262" t="n"/>
      <x:c r="G9" s="262" t="n"/>
      <x:c r="H9" s="262" t="n"/>
      <x:c r="I9" s="262" t="n"/>
      <x:c r="J9" s="262" t="n"/>
    </x:row>
    <x:row r="10">
      <x:c r="C10" s="262" t="inlineStr">
        <x:is>
          <x:t xml:space="preserve">Other committed expenditure</x:t>
        </x:is>
      </x:c>
      <x:c r="D10" s="923" t="n">
        <x:v>0</x:v>
      </x:c>
      <x:c r="E10" s="262" t="n"/>
      <x:c r="F10" s="262" t="n"/>
      <x:c r="G10" s="262" t="n"/>
      <x:c r="H10" s="262" t="n"/>
      <x:c r="I10" s="262" t="n"/>
      <x:c r="J10" s="262" t="n"/>
    </x:row>
    <x:row r="11">
      <x:c r="C11" s="262" t="inlineStr">
        <x:is>
          <x:t xml:space="preserve">Monthly surplus</x:t>
        </x:is>
      </x:c>
      <x:c r="D11" s="555" t="n">
        <x:f>D7-SUM(D8:D10)</x:f>
        <x:v>0</x:v>
      </x:c>
      <x:c r="E11" s="262" t="n"/>
      <x:c r="F11" s="262" t="n"/>
      <x:c r="G11" s="262" t="n"/>
      <x:c r="H11" s="262" t="n"/>
      <x:c r="I11" s="262" t="n"/>
      <x:c r="J11" s="262" t="n"/>
    </x:row>
    <x:row r="12">
      <x:c r="C12" s="262" t="n"/>
      <x:c r="D12" s="262" t="n"/>
      <x:c r="E12" s="262" t="n"/>
      <x:c r="F12" s="262" t="n"/>
      <x:c r="G12" s="262" t="n"/>
      <x:c r="H12" s="262" t="n"/>
      <x:c r="I12" s="262" t="n"/>
      <x:c r="J12" s="262" t="n"/>
    </x:row>
    <x:row r="13" ht="24" customHeight="1">
      <x:c r="C13" s="1079" t="inlineStr">
        <x:is>
          <x:t xml:space="preserve">Capital and reserve</x:t>
        </x:is>
      </x:c>
      <x:c r="D13" s="1080" t="n"/>
      <x:c r="E13" s="1080" t="n"/>
      <x:c r="F13" s="1081" t="n"/>
      <x:c r="G13" s="262" t="n"/>
      <x:c r="H13" s="262" t="n"/>
      <x:c r="I13" s="262" t="n"/>
      <x:c r="J13" s="262" t="n"/>
    </x:row>
    <x:row r="14" ht="30" customHeight="1">
      <x:c r="C14" s="262" t="inlineStr">
        <x:is>
          <x:t xml:space="preserve">Accessible cash</x:t>
        </x:is>
      </x:c>
      <x:c r="D14" s="921" t="n">
        <x:v>0</x:v>
      </x:c>
      <x:c r="E14" s="1075" t="inlineStr">
        <x:is>
          <x:t xml:space="preserve">Evidence / source</x:t>
        </x:is>
      </x:c>
      <x:c r="F14" s="1076" t="inlineStr">
        <x:is>
          <x:t xml:space="preserve">Access date</x:t>
        </x:is>
      </x:c>
      <x:c r="G14" s="262" t="n"/>
      <x:c r="H14" s="262" t="n"/>
      <x:c r="I14" s="262" t="n"/>
      <x:c r="J14" s="262" t="n"/>
    </x:row>
    <x:row r="15">
      <x:c r="C15" s="262" t="inlineStr">
        <x:is>
          <x:t xml:space="preserve">Protected personal reserve</x:t>
        </x:is>
      </x:c>
      <x:c r="D15" s="922" t="n">
        <x:v>0</x:v>
      </x:c>
      <x:c r="E15" s="906" t="inlineStr">
        <x:is>
          <x:t xml:space="preserve">Bank/investment record</x:t>
        </x:is>
      </x:c>
      <x:c r="F15" s="924" t="n"/>
      <x:c r="G15" s="262" t="n"/>
      <x:c r="H15" s="262" t="n"/>
      <x:c r="I15" s="262" t="n"/>
      <x:c r="J15" s="262" t="n"/>
    </x:row>
    <x:row r="16">
      <x:c r="C16" s="262" t="inlineStr">
        <x:is>
          <x:t xml:space="preserve">Known near-term commitments</x:t>
        </x:is>
      </x:c>
      <x:c r="D16" s="923" t="n">
        <x:v>0</x:v>
      </x:c>
      <x:c r="E16" s="895" t="inlineStr">
        <x:is>
          <x:t xml:space="preserve">Reserve policy</x:t>
        </x:is>
      </x:c>
      <x:c r="F16" s="925" t="n"/>
      <x:c r="G16" s="262" t="n"/>
      <x:c r="H16" s="262" t="n"/>
      <x:c r="I16" s="262" t="n"/>
      <x:c r="J16" s="262" t="n"/>
    </x:row>
    <x:row r="17">
      <x:c r="C17" s="262" t="inlineStr">
        <x:is>
          <x:t xml:space="preserve">Maximum property deployment</x:t>
        </x:is>
      </x:c>
      <x:c r="D17" s="555" t="n">
        <x:f>MAX(0,D14-D15-D16)</x:f>
        <x:v>0</x:v>
      </x:c>
      <x:c r="E17" s="895" t="inlineStr">
        <x:is>
          <x:t xml:space="preserve">Commitment schedule</x:t>
        </x:is>
      </x:c>
      <x:c r="F17" s="925" t="n"/>
      <x:c r="G17" s="262" t="n"/>
      <x:c r="H17" s="262" t="n"/>
      <x:c r="I17" s="262" t="n"/>
      <x:c r="J17" s="262" t="n"/>
    </x:row>
    <x:row r="18">
      <x:c r="C18" s="262" t="inlineStr">
        <x:is>
          <x:t xml:space="preserve">Reserve months</x:t>
        </x:is>
      </x:c>
      <x:c r="D18" s="926" t="n">
        <x:v>0</x:v>
      </x:c>
      <x:c r="E18" s="898" t="inlineStr">
        <x:is>
          <x:t xml:space="preserve">Income/expenditure record</x:t>
        </x:is>
      </x:c>
      <x:c r="F18" s="927" t="n"/>
      <x:c r="G18" s="262" t="n"/>
      <x:c r="H18" s="262" t="n"/>
      <x:c r="I18" s="262" t="n"/>
      <x:c r="J18" s="262" t="n"/>
    </x:row>
    <x:row r="19">
      <x:c r="C19" s="262" t="n"/>
      <x:c r="D19" s="262" t="n"/>
      <x:c r="E19" s="262" t="n"/>
      <x:c r="F19" s="262" t="n"/>
      <x:c r="G19" s="262" t="n"/>
      <x:c r="H19" s="262" t="n"/>
      <x:c r="I19" s="262" t="n"/>
      <x:c r="J19" s="262" t="n"/>
    </x:row>
    <x:row r="20">
      <x:c r="C20" s="328" t="inlineStr">
        <x:is>
          <x:t xml:space="preserve">Decision rule</x:t>
        </x:is>
      </x:c>
      <x:c r="D20" s="328" t="inlineStr">
        <x:is>
          <x:t xml:space="preserve">Deployable cash must remain after reserve and known commitments.</x:t>
        </x:is>
      </x:c>
      <x:c r="E20" s="328" t="n"/>
      <x:c r="F20" s="328" t="n"/>
      <x:c r="G20" s="262" t="n"/>
      <x:c r="H20" s="262" t="n"/>
      <x:c r="I20" s="262" t="n"/>
      <x:c r="J20" s="262" t="n"/>
    </x:row>
    <x:row r="21">
      <x:c r="C21" s="262" t="n"/>
      <x:c r="D21" s="262" t="n"/>
      <x:c r="E21" s="262" t="n"/>
      <x:c r="F21" s="262" t="n"/>
      <x:c r="G21" s="262" t="n"/>
      <x:c r="H21" s="262" t="n"/>
      <x:c r="I21" s="262" t="n"/>
      <x:c r="J21" s="262" t="n"/>
    </x:row>
    <x:row r="22">
      <x:c r="C22" s="261" t="inlineStr">
        <x:is>
          <x:t xml:space="preserve">Completion gate</x:t>
        </x:is>
      </x:c>
      <x:c r="D22" s="262" t="n"/>
      <x:c r="E22" s="262" t="n"/>
      <x:c r="F22" s="300" t="str">
        <x:f>IF(AND(D7&gt;0,D11&gt;=0,D14&gt;D15+D16,D15&gt;0,D18&gt;0,COUNTBLANK(F15:F18)=0),"Complete","Action needed")</x:f>
        <x:v>Action needed</x:v>
      </x:c>
      <x:c r="G22" s="262" t="n"/>
      <x:c r="H22" s="262" t="n"/>
      <x:c r="I22" s="262" t="n"/>
      <x:c r="J22" s="262" t="n"/>
    </x:row>
    <x:row r="23">
      <x:c r="C23" s="262" t="n"/>
      <x:c r="D23" s="262" t="n"/>
      <x:c r="E23" s="262" t="n"/>
      <x:c r="F23" s="262" t="n"/>
      <x:c r="G23" s="262" t="n"/>
      <x:c r="H23" s="262" t="n"/>
      <x:c r="I23" s="262" t="n"/>
      <x:c r="J23" s="262" t="n"/>
    </x:row>
    <x:row r="24">
      <x:c r="C24" s="262" t="n"/>
      <x:c r="D24" s="262" t="n"/>
      <x:c r="E24" s="262" t="n"/>
      <x:c r="F24" s="262" t="n"/>
      <x:c r="G24" s="262" t="n"/>
      <x:c r="H24" s="262" t="n"/>
      <x:c r="I24" s="262" t="n"/>
      <x:c r="J24" s="262" t="n"/>
    </x:row>
    <x:row r="25">
      <x:c r="C25" s="751" t="n"/>
      <x:c r="D25" s="751" t="n"/>
      <x:c r="E25" s="751" t="n"/>
      <x:c r="F25" s="751" t="n"/>
      <x:c r="G25" s="751" t="n"/>
      <x:c r="H25" s="751" t="n"/>
      <x:c r="I25" s="751" t="n"/>
      <x:c r="J25" s="751" t="n"/>
    </x:row>
    <x:row r="26">
      <x:c r="C26" s="751" t="n"/>
      <x:c r="D26" s="751" t="n"/>
      <x:c r="E26" s="751" t="n"/>
      <x:c r="F26" s="751" t="n"/>
      <x:c r="G26" s="751" t="n"/>
      <x:c r="H26" s="751" t="n"/>
      <x:c r="I26" s="751" t="n"/>
      <x:c r="J26" s="751" t="n"/>
    </x:row>
    <x:row r="27">
      <x:c r="C27" s="751" t="n"/>
      <x:c r="D27" s="751" t="n"/>
      <x:c r="E27" s="751" t="n"/>
      <x:c r="F27" s="751" t="n"/>
      <x:c r="G27" s="751" t="n"/>
      <x:c r="H27" s="751" t="n"/>
      <x:c r="I27" s="751" t="n"/>
      <x:c r="J27" s="751" t="n"/>
    </x:row>
    <x:row r="28">
      <x:c r="C28" s="751" t="n"/>
      <x:c r="D28" s="751" t="n"/>
      <x:c r="E28" s="751" t="n"/>
      <x:c r="F28" s="751" t="n"/>
      <x:c r="G28" s="751" t="n"/>
      <x:c r="H28" s="751" t="n"/>
      <x:c r="I28" s="751" t="n"/>
      <x:c r="J28" s="751" t="n"/>
    </x:row>
    <x:row r="29">
      <x:c r="C29" s="751" t="n"/>
      <x:c r="D29" s="751" t="n"/>
      <x:c r="E29" s="751" t="n"/>
      <x:c r="F29" s="751" t="n"/>
      <x:c r="G29" s="751" t="n"/>
      <x:c r="H29" s="751" t="n"/>
      <x:c r="I29" s="751" t="n"/>
      <x:c r="J29" s="751" t="n"/>
    </x:row>
    <x:row r="30">
      <x:c r="C30" s="751" t="n"/>
      <x:c r="D30" s="751" t="n"/>
      <x:c r="E30" s="751" t="n"/>
      <x:c r="F30" s="751" t="n"/>
      <x:c r="G30" s="751" t="n"/>
      <x:c r="H30" s="751" t="n"/>
      <x:c r="I30" s="751" t="n"/>
      <x:c r="J30" s="751" t="n"/>
    </x:row>
    <x:row r="31">
      <x:c r="C31" s="751" t="n"/>
      <x:c r="D31" s="751" t="n"/>
      <x:c r="E31" s="751" t="n"/>
      <x:c r="F31" s="751" t="n"/>
      <x:c r="G31" s="751" t="n"/>
      <x:c r="H31" s="751" t="n"/>
      <x:c r="I31" s="751" t="n"/>
      <x:c r="J31" s="751" t="n"/>
    </x:row>
    <x:row r="32">
      <x:c r="C32" s="751" t="n"/>
      <x:c r="D32" s="751" t="n"/>
      <x:c r="E32" s="751" t="n"/>
      <x:c r="F32" s="751" t="n"/>
      <x:c r="G32" s="751" t="n"/>
      <x:c r="H32" s="751" t="n"/>
      <x:c r="I32" s="751" t="n"/>
      <x:c r="J32" s="751" t="n"/>
    </x:row>
    <x:row r="33">
      <x:c r="C33" s="751" t="n"/>
      <x:c r="D33" s="751" t="n"/>
      <x:c r="E33" s="751" t="n"/>
      <x:c r="F33" s="751" t="n"/>
      <x:c r="G33" s="751" t="n"/>
      <x:c r="H33" s="751" t="n"/>
      <x:c r="I33" s="751" t="n"/>
      <x:c r="J33" s="751" t="n"/>
    </x:row>
    <x:row r="34">
      <x:c r="C34" s="751" t="n"/>
      <x:c r="D34" s="751" t="n"/>
      <x:c r="E34" s="751" t="n"/>
      <x:c r="F34" s="751" t="n"/>
      <x:c r="G34" s="751" t="n"/>
      <x:c r="H34" s="751" t="n"/>
      <x:c r="I34" s="751" t="n"/>
      <x:c r="J34" s="751" t="n"/>
    </x:row>
    <x:row r="35">
      <x:c r="C35" s="751" t="n"/>
      <x:c r="D35" s="751" t="n"/>
      <x:c r="E35" s="751" t="n"/>
      <x:c r="F35" s="751" t="n"/>
      <x:c r="G35" s="751" t="n"/>
      <x:c r="H35" s="751" t="n"/>
      <x:c r="I35" s="751" t="n"/>
      <x:c r="J35" s="751" t="n"/>
    </x:row>
    <x:row r="36">
      <x:c r="C36" s="751" t="n"/>
      <x:c r="D36" s="751" t="n"/>
      <x:c r="E36" s="751" t="n"/>
      <x:c r="F36" s="751" t="n"/>
      <x:c r="G36" s="751" t="n"/>
      <x:c r="H36" s="751" t="n"/>
      <x:c r="I36" s="751" t="n"/>
      <x:c r="J36" s="751" t="n"/>
    </x:row>
    <x:row r="37">
      <x:c r="C37" s="751" t="n"/>
      <x:c r="D37" s="751" t="n"/>
      <x:c r="E37" s="751" t="n"/>
      <x:c r="F37" s="751" t="n"/>
      <x:c r="G37" s="751" t="n"/>
      <x:c r="H37" s="751" t="n"/>
      <x:c r="I37" s="751" t="n"/>
      <x:c r="J37" s="751" t="n"/>
    </x:row>
    <x:row r="38">
      <x:c r="C38" s="751" t="n"/>
      <x:c r="D38" s="751" t="n"/>
      <x:c r="E38" s="751" t="n"/>
      <x:c r="F38" s="751" t="n"/>
      <x:c r="G38" s="751" t="n"/>
      <x:c r="H38" s="751" t="n"/>
      <x:c r="I38" s="751" t="n"/>
      <x:c r="J38" s="751" t="n"/>
    </x:row>
    <x:row r="39">
      <x:c r="C39" s="751" t="n"/>
      <x:c r="D39" s="751" t="n"/>
      <x:c r="E39" s="751" t="n"/>
      <x:c r="F39" s="751" t="n"/>
      <x:c r="G39" s="751" t="n"/>
      <x:c r="H39" s="751" t="n"/>
      <x:c r="I39" s="751" t="n"/>
      <x:c r="J39" s="751" t="n"/>
    </x:row>
    <x:row r="40">
      <x:c r="C40" s="751" t="n"/>
      <x:c r="D40" s="751" t="n"/>
      <x:c r="E40" s="751" t="n"/>
      <x:c r="F40" s="751" t="n"/>
      <x:c r="G40" s="751" t="n"/>
      <x:c r="H40" s="751" t="n"/>
      <x:c r="I40" s="751" t="n"/>
      <x:c r="J40" s="751" t="n"/>
    </x:row>
    <x:row r="41">
      <x:c r="C41" s="751" t="n"/>
      <x:c r="D41" s="751" t="n"/>
      <x:c r="E41" s="751" t="n"/>
      <x:c r="F41" s="751" t="n"/>
      <x:c r="G41" s="751" t="n"/>
      <x:c r="H41" s="751" t="n"/>
      <x:c r="I41" s="751" t="n"/>
      <x:c r="J41" s="751" t="n"/>
    </x:row>
    <x:row r="42">
      <x:c r="C42" s="751" t="n"/>
      <x:c r="D42" s="751" t="n"/>
      <x:c r="E42" s="751" t="n"/>
      <x:c r="F42" s="751" t="n"/>
      <x:c r="G42" s="751" t="n"/>
      <x:c r="H42" s="751" t="n"/>
      <x:c r="I42" s="751" t="n"/>
      <x:c r="J42" s="751" t="n"/>
    </x:row>
    <x:row r="43">
      <x:c r="C43" s="751" t="n"/>
      <x:c r="D43" s="751" t="n"/>
      <x:c r="E43" s="751" t="n"/>
      <x:c r="F43" s="751" t="n"/>
      <x:c r="G43" s="751" t="n"/>
      <x:c r="H43" s="751" t="n"/>
      <x:c r="I43" s="751" t="n"/>
      <x:c r="J43" s="751" t="n"/>
    </x:row>
    <x:row r="44">
      <x:c r="C44" s="751" t="n"/>
      <x:c r="D44" s="751" t="n"/>
      <x:c r="E44" s="751" t="n"/>
      <x:c r="F44" s="751" t="n"/>
      <x:c r="G44" s="751" t="n"/>
      <x:c r="H44" s="751" t="n"/>
      <x:c r="I44" s="751" t="n"/>
      <x:c r="J44" s="751" t="n"/>
    </x:row>
    <x:row r="45">
      <x:c r="C45" s="751" t="n"/>
      <x:c r="D45" s="751" t="n"/>
      <x:c r="E45" s="751" t="n"/>
      <x:c r="F45" s="751" t="n"/>
      <x:c r="G45" s="751" t="n"/>
      <x:c r="H45" s="751" t="n"/>
      <x:c r="I45" s="751" t="n"/>
      <x:c r="J45" s="751" t="n"/>
    </x:row>
    <x:row r="46">
      <x:c r="C46" s="751" t="n"/>
      <x:c r="D46" s="751" t="n"/>
      <x:c r="E46" s="751" t="n"/>
      <x:c r="F46" s="751" t="n"/>
      <x:c r="G46" s="751" t="n"/>
      <x:c r="H46" s="751" t="n"/>
      <x:c r="I46" s="751" t="n"/>
      <x:c r="J46" s="751" t="n"/>
    </x:row>
    <x:row r="47">
      <x:c r="C47" s="751" t="n"/>
      <x:c r="D47" s="751" t="n"/>
      <x:c r="E47" s="751" t="n"/>
      <x:c r="F47" s="751" t="n"/>
      <x:c r="G47" s="751" t="n"/>
      <x:c r="H47" s="751" t="n"/>
      <x:c r="I47" s="751" t="n"/>
      <x:c r="J47" s="751" t="n"/>
    </x:row>
    <x:row r="48">
      <x:c r="C48" s="751" t="n"/>
      <x:c r="D48" s="751" t="n"/>
      <x:c r="E48" s="751" t="n"/>
      <x:c r="F48" s="751" t="n"/>
      <x:c r="G48" s="751" t="n"/>
      <x:c r="H48" s="751" t="n"/>
      <x:c r="I48" s="751" t="n"/>
      <x:c r="J48" s="751" t="n"/>
    </x:row>
    <x:row r="49">
      <x:c r="C49" s="751" t="n"/>
      <x:c r="D49" s="751" t="n"/>
      <x:c r="E49" s="751" t="n"/>
      <x:c r="F49" s="751" t="n"/>
      <x:c r="G49" s="751" t="n"/>
      <x:c r="H49" s="751" t="n"/>
      <x:c r="I49" s="751" t="n"/>
      <x:c r="J49" s="751" t="n"/>
    </x:row>
    <x:row r="50">
      <x:c r="C50" s="751" t="n"/>
      <x:c r="D50" s="751" t="n"/>
      <x:c r="E50" s="751" t="n"/>
      <x:c r="F50" s="751" t="n"/>
      <x:c r="G50" s="751" t="n"/>
      <x:c r="H50" s="751" t="n"/>
      <x:c r="I50" s="751" t="n"/>
      <x:c r="J50" s="751" t="n"/>
    </x:row>
    <x:row r="51">
      <x:c r="C51" s="751" t="n"/>
      <x:c r="D51" s="751" t="n"/>
      <x:c r="E51" s="751" t="n"/>
      <x:c r="F51" s="751" t="n"/>
      <x:c r="G51" s="751" t="n"/>
      <x:c r="H51" s="751" t="n"/>
      <x:c r="I51" s="751" t="n"/>
      <x:c r="J51" s="751" t="n"/>
    </x:row>
    <x:row r="52">
      <x:c r="C52" s="751" t="n"/>
      <x:c r="D52" s="751" t="n"/>
      <x:c r="E52" s="751" t="n"/>
      <x:c r="F52" s="751" t="n"/>
      <x:c r="G52" s="751" t="n"/>
      <x:c r="H52" s="751" t="n"/>
      <x:c r="I52" s="751" t="n"/>
      <x:c r="J52" s="751" t="n"/>
    </x:row>
    <x:row r="53">
      <x:c r="C53" s="751" t="n"/>
      <x:c r="D53" s="751" t="n"/>
      <x:c r="E53" s="751" t="n"/>
      <x:c r="F53" s="751" t="n"/>
      <x:c r="G53" s="751" t="n"/>
      <x:c r="H53" s="751" t="n"/>
      <x:c r="I53" s="751" t="n"/>
      <x:c r="J53" s="751" t="n"/>
    </x:row>
    <x:row r="54">
      <x:c r="C54" s="751" t="n"/>
      <x:c r="D54" s="751" t="n"/>
      <x:c r="E54" s="751" t="n"/>
      <x:c r="F54" s="751" t="n"/>
      <x:c r="G54" s="751" t="n"/>
      <x:c r="H54" s="751" t="n"/>
      <x:c r="I54" s="751" t="n"/>
      <x:c r="J54" s="751" t="n"/>
    </x:row>
    <x:row r="55">
      <x:c r="C55" s="751" t="n"/>
      <x:c r="D55" s="751" t="n"/>
      <x:c r="E55" s="751" t="n"/>
      <x:c r="F55" s="751" t="n"/>
      <x:c r="G55" s="751" t="n"/>
      <x:c r="H55" s="751" t="n"/>
      <x:c r="I55" s="751" t="n"/>
      <x:c r="J55" s="751" t="n"/>
    </x:row>
    <x:row r="56">
      <x:c r="C56" s="751" t="n"/>
      <x:c r="D56" s="751" t="n"/>
      <x:c r="E56" s="751" t="n"/>
      <x:c r="F56" s="751" t="n"/>
      <x:c r="G56" s="751" t="n"/>
      <x:c r="H56" s="751" t="n"/>
      <x:c r="I56" s="751" t="n"/>
      <x:c r="J56" s="751" t="n"/>
    </x:row>
    <x:row r="57">
      <x:c r="C57" s="751" t="n"/>
      <x:c r="D57" s="751" t="n"/>
      <x:c r="E57" s="751" t="n"/>
      <x:c r="F57" s="751" t="n"/>
      <x:c r="G57" s="751" t="n"/>
      <x:c r="H57" s="751" t="n"/>
      <x:c r="I57" s="751" t="n"/>
      <x:c r="J57" s="751" t="n"/>
    </x:row>
    <x:row r="58">
      <x:c r="C58" s="751" t="n"/>
      <x:c r="D58" s="751" t="n"/>
      <x:c r="E58" s="751" t="n"/>
      <x:c r="F58" s="751" t="n"/>
      <x:c r="G58" s="751" t="n"/>
      <x:c r="H58" s="751" t="n"/>
      <x:c r="I58" s="751" t="n"/>
      <x:c r="J58" s="751" t="n"/>
    </x:row>
    <x:row r="59">
      <x:c r="C59" s="751" t="n"/>
      <x:c r="D59" s="751" t="n"/>
      <x:c r="E59" s="751" t="n"/>
      <x:c r="F59" s="751" t="n"/>
      <x:c r="G59" s="751" t="n"/>
      <x:c r="H59" s="751" t="n"/>
      <x:c r="I59" s="751" t="n"/>
      <x:c r="J59" s="751" t="n"/>
    </x:row>
    <x:row r="60">
      <x:c r="C60" s="751" t="n"/>
      <x:c r="D60" s="751" t="n"/>
      <x:c r="E60" s="751" t="n"/>
      <x:c r="F60" s="751" t="n"/>
      <x:c r="G60" s="751" t="n"/>
      <x:c r="H60" s="751" t="n"/>
      <x:c r="I60" s="751" t="n"/>
      <x:c r="J60" s="751" t="n"/>
    </x:row>
  </x:sheetData>
  <x:sheetProtection selectLockedCells="0" selectUnlockedCells="0" sheet="1" objects="1" insertRows="1" insertHyperlinks="1" autoFilter="1" scenarios="1" formatColumns="1" deleteColumns="1" insertColumns="1" pivotTables="1" deleteRows="1" formatCells="1" formatRows="1" sort="1"/>
  <x:conditionalFormatting sqref="F22:F22">
    <x:cfRule type="containsText" dxfId="0" priority="1" operator="containsText" text="Complete"/>
    <x:cfRule type="containsText" dxfId="1" priority="2" operator="containsText" text="Action needed"/>
  </x:conditionalFormatting>
  <x:hyperlinks>
    <x:hyperlink ref="C1" location="'Start Here'!B2"/>
  </x:hyperlink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315B7D"/>
  </x:sheetPr>
  <x:sheetViews>
    <x:sheetView showGridLines="0" workbookViewId="0"/>
  </x:sheetViews>
  <x:sheetFormatPr baseColWidth="8" defaultRowHeight="15"/>
  <x:cols>
    <x:col min="1" max="1" width="3" customWidth="1"/>
    <x:col min="2" max="2" width="3" customWidth="1"/>
    <x:col min="3" max="3" width="26" customWidth="1"/>
    <x:col min="4" max="4" width="17" customWidth="1"/>
    <x:col min="5" max="5" width="17" customWidth="1"/>
    <x:col min="6" max="6" width="17" customWidth="1"/>
    <x:col min="7" max="7" width="17" customWidth="1"/>
    <x:col min="8" max="8" width="17" customWidth="1"/>
    <x:col min="9" max="9" width="17" customWidth="1"/>
    <x:col min="10" max="10" width="17" customWidth="1"/>
  </x:cols>
  <x:sheetData>
    <x:row r="1">
      <x:c r="C1" s="1034" t="inlineStr">
        <x:is>
          <x:t xml:space="preserve">Start Here · Toolkit guide</x:t>
        </x:is>
      </x:c>
    </x:row>
    <x:row r="2">
      <x:c r="C2" s="261" t="inlineStr">
        <x:is>
          <x:t xml:space="preserve">Milestone 3: Your Winning Strategy</x:t>
        </x:is>
      </x:c>
      <x:c r="D2" s="262" t="n"/>
      <x:c r="E2" s="262" t="n"/>
      <x:c r="F2" s="262" t="n"/>
      <x:c r="G2" s="262" t="n"/>
      <x:c r="H2" s="262" t="n"/>
      <x:c r="I2" s="262" t="n"/>
      <x:c r="J2" s="262" t="n"/>
    </x:row>
    <x:row r="3">
      <x:c r="C3" s="263" t="n"/>
      <x:c r="D3" s="263" t="n"/>
      <x:c r="E3" s="263" t="n"/>
      <x:c r="F3" s="263" t="n"/>
      <x:c r="G3" s="263" t="n"/>
      <x:c r="H3" s="263" t="n"/>
      <x:c r="I3" s="263" t="n"/>
      <x:c r="J3" s="263" t="n"/>
    </x:row>
    <x:row r="4">
      <x:c r="C4" s="264" t="inlineStr">
        <x:is>
          <x:t xml:space="preserve">Score fit, expose fatal flaws and record rejected alternatives.</x:t>
        </x:is>
      </x:c>
      <x:c r="D4" s="264" t="n"/>
      <x:c r="E4" s="264" t="n"/>
      <x:c r="F4" s="264" t="n"/>
      <x:c r="G4" s="264" t="n"/>
      <x:c r="H4" s="264" t="n"/>
      <x:c r="I4" s="264" t="n"/>
      <x:c r="J4" s="264" t="n"/>
    </x:row>
    <x:row r="5">
      <x:c r="C5" s="262" t="n"/>
      <x:c r="D5" s="262" t="n"/>
      <x:c r="E5" s="262" t="n"/>
      <x:c r="F5" s="262" t="n"/>
      <x:c r="G5" s="262" t="n"/>
      <x:c r="H5" s="262" t="n"/>
      <x:c r="I5" s="262" t="n"/>
      <x:c r="J5" s="262" t="n"/>
    </x:row>
    <x:row r="6" ht="24" customHeight="1">
      <x:c r="C6" s="1079" t="inlineStr">
        <x:is>
          <x:t xml:space="preserve">Strategy fit scorecard</x:t>
        </x:is>
      </x:c>
      <x:c r="D6" s="1080" t="n"/>
      <x:c r="E6" s="1080" t="n"/>
      <x:c r="F6" s="1080" t="n"/>
      <x:c r="G6" s="1080" t="n"/>
      <x:c r="H6" s="1080" t="n"/>
      <x:c r="I6" s="1080" t="n"/>
      <x:c r="J6" s="1081" t="n"/>
    </x:row>
    <x:row r="7" ht="30" customHeight="1">
      <x:c r="C7" s="1075" t="inlineStr">
        <x:is>
          <x:t xml:space="preserve">Strategy</x:t>
        </x:is>
      </x:c>
      <x:c r="D7" s="1083" t="inlineStr">
        <x:is>
          <x:t xml:space="preserve">Capital fit</x:t>
        </x:is>
      </x:c>
      <x:c r="E7" s="1083" t="inlineStr">
        <x:is>
          <x:t xml:space="preserve">Time fit</x:t>
        </x:is>
      </x:c>
      <x:c r="F7" s="1083" t="inlineStr">
        <x:is>
          <x:t xml:space="preserve">Risk fit</x:t>
        </x:is>
      </x:c>
      <x:c r="G7" s="1083" t="inlineStr">
        <x:is>
          <x:t xml:space="preserve">Skill fit</x:t>
        </x:is>
      </x:c>
      <x:c r="H7" s="1083" t="inlineStr">
        <x:is>
          <x:t xml:space="preserve">Demand evidence</x:t>
        </x:is>
      </x:c>
      <x:c r="I7" s="1083" t="inlineStr">
        <x:is>
          <x:t xml:space="preserve">Average</x:t>
        </x:is>
      </x:c>
      <x:c r="J7" s="1076" t="inlineStr">
        <x:is>
          <x:t xml:space="preserve">Fatal flaw?</x:t>
        </x:is>
      </x:c>
    </x:row>
    <x:row r="8">
      <x:c r="C8" s="262" t="inlineStr">
        <x:is>
          <x:t xml:space="preserve">Single let / long-term rental</x:t>
        </x:is>
      </x:c>
      <x:c r="D8" s="906" t="n">
        <x:v>0</x:v>
      </x:c>
      <x:c r="E8" s="928" t="n">
        <x:v>0</x:v>
      </x:c>
      <x:c r="F8" s="928" t="n">
        <x:v>0</x:v>
      </x:c>
      <x:c r="G8" s="928" t="n">
        <x:v>0</x:v>
      </x:c>
      <x:c r="H8" s="907" t="n">
        <x:v>0</x:v>
      </x:c>
      <x:c r="I8" s="564" t="n">
        <x:f>IF(COUNT(D8:H8)=5,AVERAGE(D8:H8),"")</x:f>
        <x:v>0</x:v>
      </x:c>
      <x:c r="J8" s="901" t="inlineStr">
        <x:is>
          <x:t xml:space="preserve">No</x:t>
        </x:is>
      </x:c>
    </x:row>
    <x:row r="9">
      <x:c r="C9" s="262" t="inlineStr">
        <x:is>
          <x:t xml:space="preserve">HMO / shared housing</x:t>
        </x:is>
      </x:c>
      <x:c r="D9" s="895" t="n">
        <x:v>0</x:v>
      </x:c>
      <x:c r="E9" s="896" t="n">
        <x:v>0</x:v>
      </x:c>
      <x:c r="F9" s="896" t="n">
        <x:v>0</x:v>
      </x:c>
      <x:c r="G9" s="896" t="n">
        <x:v>0</x:v>
      </x:c>
      <x:c r="H9" s="897" t="n">
        <x:v>0</x:v>
      </x:c>
      <x:c r="I9" s="564" t="n">
        <x:f>IF(COUNT(D9:H9)=5,AVERAGE(D9:H9),"")</x:f>
        <x:v>0</x:v>
      </x:c>
      <x:c r="J9" s="883" t="inlineStr">
        <x:is>
          <x:t xml:space="preserve">No</x:t>
        </x:is>
      </x:c>
    </x:row>
    <x:row r="10">
      <x:c r="C10" s="262" t="inlineStr">
        <x:is>
          <x:t xml:space="preserve">Renovate and sell</x:t>
        </x:is>
      </x:c>
      <x:c r="D10" s="895" t="n">
        <x:v>0</x:v>
      </x:c>
      <x:c r="E10" s="896" t="n">
        <x:v>0</x:v>
      </x:c>
      <x:c r="F10" s="896" t="n">
        <x:v>0</x:v>
      </x:c>
      <x:c r="G10" s="896" t="n">
        <x:v>0</x:v>
      </x:c>
      <x:c r="H10" s="897" t="n">
        <x:v>0</x:v>
      </x:c>
      <x:c r="I10" s="564" t="n">
        <x:f>IF(COUNT(D10:H10)=5,AVERAGE(D10:H10),"")</x:f>
        <x:v>0</x:v>
      </x:c>
      <x:c r="J10" s="883" t="inlineStr">
        <x:is>
          <x:t xml:space="preserve">No</x:t>
        </x:is>
      </x:c>
    </x:row>
    <x:row r="11">
      <x:c r="C11" s="262" t="inlineStr">
        <x:is>
          <x:t xml:space="preserve">Rent-to-rent / master lease</x:t>
        </x:is>
      </x:c>
      <x:c r="D11" s="895" t="n">
        <x:v>0</x:v>
      </x:c>
      <x:c r="E11" s="896" t="n">
        <x:v>0</x:v>
      </x:c>
      <x:c r="F11" s="896" t="n">
        <x:v>0</x:v>
      </x:c>
      <x:c r="G11" s="896" t="n">
        <x:v>0</x:v>
      </x:c>
      <x:c r="H11" s="897" t="n">
        <x:v>0</x:v>
      </x:c>
      <x:c r="I11" s="564" t="n">
        <x:f>IF(COUNT(D11:H11)=5,AVERAGE(D11:H11),"")</x:f>
        <x:v>0</x:v>
      </x:c>
      <x:c r="J11" s="883" t="inlineStr">
        <x:is>
          <x:t xml:space="preserve">No</x:t>
        </x:is>
      </x:c>
    </x:row>
    <x:row r="12">
      <x:c r="C12" s="262" t="inlineStr">
        <x:is>
          <x:t xml:space="preserve">Development / conversion</x:t>
        </x:is>
      </x:c>
      <x:c r="D12" s="898" t="n">
        <x:v>0</x:v>
      </x:c>
      <x:c r="E12" s="899" t="n">
        <x:v>0</x:v>
      </x:c>
      <x:c r="F12" s="899" t="n">
        <x:v>0</x:v>
      </x:c>
      <x:c r="G12" s="899" t="n">
        <x:v>0</x:v>
      </x:c>
      <x:c r="H12" s="900" t="n">
        <x:v>0</x:v>
      </x:c>
      <x:c r="I12" s="564" t="n">
        <x:f>IF(COUNT(D12:H12)=5,AVERAGE(D12:H12),"")</x:f>
        <x:v>0</x:v>
      </x:c>
      <x:c r="J12" s="902" t="inlineStr">
        <x:is>
          <x:t xml:space="preserve">No</x:t>
        </x:is>
      </x:c>
    </x:row>
    <x:row r="13">
      <x:c r="C13" s="262" t="n"/>
      <x:c r="D13" s="262" t="n"/>
      <x:c r="E13" s="262" t="n"/>
      <x:c r="F13" s="262" t="n"/>
      <x:c r="G13" s="262" t="n"/>
      <x:c r="H13" s="262" t="n"/>
      <x:c r="I13" s="262" t="n"/>
      <x:c r="J13" s="262" t="n"/>
    </x:row>
    <x:row r="14">
      <x:c r="C14" s="262" t="n"/>
      <x:c r="D14" s="262" t="n"/>
      <x:c r="E14" s="262" t="n"/>
      <x:c r="F14" s="262" t="n"/>
      <x:c r="G14" s="262" t="n"/>
      <x:c r="H14" s="262" t="n"/>
      <x:c r="I14" s="262" t="n"/>
      <x:c r="J14" s="262" t="n"/>
    </x:row>
    <x:row r="15" ht="24" customHeight="1">
      <x:c r="C15" s="1079" t="inlineStr">
        <x:is>
          <x:t xml:space="preserve">Decision record</x:t>
        </x:is>
      </x:c>
      <x:c r="D15" s="1080" t="n"/>
      <x:c r="E15" s="1080" t="n"/>
      <x:c r="F15" s="1081" t="n"/>
      <x:c r="G15" s="262" t="n"/>
      <x:c r="H15" s="262" t="n"/>
      <x:c r="I15" s="262" t="n"/>
      <x:c r="J15" s="262" t="n"/>
    </x:row>
    <x:row r="16">
      <x:c r="C16" s="262" t="inlineStr">
        <x:is>
          <x:t xml:space="preserve">Highest eligible score</x:t>
        </x:is>
      </x:c>
      <x:c r="D16" s="331" t="n">
        <x:f>_xlfn.MAXIFS(I8:I12,J8:J12,"No")</x:f>
        <x:v>0</x:v>
      </x:c>
      <x:c r="E16" s="262" t="n"/>
      <x:c r="F16" s="262" t="n"/>
      <x:c r="G16" s="262" t="n"/>
      <x:c r="H16" s="262" t="n"/>
      <x:c r="I16" s="262" t="n"/>
      <x:c r="J16" s="262" t="n"/>
    </x:row>
    <x:row r="17">
      <x:c r="C17" s="262" t="inlineStr">
        <x:is>
          <x:t xml:space="preserve">Selected strategy</x:t>
        </x:is>
      </x:c>
      <x:c r="D17" s="901" t="str"/>
      <x:c r="E17" s="262" t="n"/>
      <x:c r="F17" s="262" t="n"/>
      <x:c r="G17" s="262" t="n"/>
      <x:c r="H17" s="262" t="n"/>
      <x:c r="I17" s="262" t="n"/>
      <x:c r="J17" s="262" t="n"/>
    </x:row>
    <x:row r="18">
      <x:c r="C18" s="262" t="inlineStr">
        <x:is>
          <x:t xml:space="preserve">Why it fits</x:t>
        </x:is>
      </x:c>
      <x:c r="D18" s="883" t="str"/>
      <x:c r="E18" s="262" t="n"/>
      <x:c r="F18" s="262" t="n"/>
      <x:c r="G18" s="262" t="n"/>
      <x:c r="H18" s="262" t="n"/>
      <x:c r="I18" s="262" t="n"/>
      <x:c r="J18" s="262" t="n"/>
    </x:row>
    <x:row r="19">
      <x:c r="C19" s="262" t="inlineStr">
        <x:is>
          <x:t xml:space="preserve">Rejected alternatives</x:t>
        </x:is>
      </x:c>
      <x:c r="D19" s="883" t="str"/>
      <x:c r="E19" s="262" t="n"/>
      <x:c r="F19" s="262" t="n"/>
      <x:c r="G19" s="262" t="n"/>
      <x:c r="H19" s="262" t="n"/>
      <x:c r="I19" s="262" t="n"/>
      <x:c r="J19" s="262" t="n"/>
    </x:row>
    <x:row r="20">
      <x:c r="C20" s="262" t="inlineStr">
        <x:is>
          <x:t xml:space="preserve">Evidence still required</x:t>
        </x:is>
      </x:c>
      <x:c r="D20" s="902" t="str"/>
      <x:c r="E20" s="262" t="n"/>
      <x:c r="F20" s="262" t="n"/>
      <x:c r="G20" s="262" t="n"/>
      <x:c r="H20" s="262" t="n"/>
      <x:c r="I20" s="262" t="n"/>
      <x:c r="J20" s="262" t="n"/>
    </x:row>
    <x:row r="21">
      <x:c r="C21" s="262" t="n"/>
      <x:c r="D21" s="262" t="n"/>
      <x:c r="E21" s="262" t="n"/>
      <x:c r="F21" s="262" t="n"/>
      <x:c r="G21" s="262" t="n"/>
      <x:c r="H21" s="262" t="n"/>
      <x:c r="I21" s="262" t="n"/>
      <x:c r="J21" s="262" t="n"/>
    </x:row>
    <x:row r="22">
      <x:c r="C22" s="261" t="inlineStr">
        <x:is>
          <x:t xml:space="preserve">Completion gate</x:t>
        </x:is>
      </x:c>
      <x:c r="D22" s="262" t="n"/>
      <x:c r="E22" s="262" t="n"/>
      <x:c r="F22" s="300" t="str">
        <x:f>IF(AND(D17&lt;&gt;"",D18&lt;&gt;"",D19&lt;&gt;"",D20&lt;&gt;"",COUNTIF(J8:J12,"Unknown")=0),"Complete","Action needed")</x:f>
        <x:v>Action needed</x:v>
      </x:c>
      <x:c r="G22" s="262" t="n"/>
      <x:c r="H22" s="262" t="n"/>
      <x:c r="I22" s="262" t="n"/>
      <x:c r="J22" s="262" t="n"/>
    </x:row>
    <x:row r="23">
      <x:c r="C23" s="262" t="n"/>
      <x:c r="D23" s="262" t="n"/>
      <x:c r="E23" s="262" t="n"/>
      <x:c r="F23" s="262" t="n"/>
      <x:c r="G23" s="262" t="n"/>
      <x:c r="H23" s="262" t="n"/>
      <x:c r="I23" s="262" t="n"/>
      <x:c r="J23" s="262" t="n"/>
    </x:row>
    <x:row r="24">
      <x:c r="C24" s="262" t="n"/>
      <x:c r="D24" s="262" t="n"/>
      <x:c r="E24" s="262" t="n"/>
      <x:c r="F24" s="262" t="n"/>
      <x:c r="G24" s="262" t="n"/>
      <x:c r="H24" s="262" t="n"/>
      <x:c r="I24" s="262" t="n"/>
      <x:c r="J24" s="262" t="n"/>
    </x:row>
    <x:row r="25">
      <x:c r="C25" s="751" t="n"/>
      <x:c r="D25" s="751" t="n"/>
      <x:c r="E25" s="751" t="n"/>
      <x:c r="F25" s="751" t="n"/>
      <x:c r="G25" s="751" t="n"/>
      <x:c r="H25" s="751" t="n"/>
      <x:c r="I25" s="751" t="n"/>
      <x:c r="J25" s="751" t="n"/>
    </x:row>
    <x:row r="26">
      <x:c r="C26" s="751" t="n"/>
      <x:c r="D26" s="751" t="n"/>
      <x:c r="E26" s="751" t="n"/>
      <x:c r="F26" s="751" t="n"/>
      <x:c r="G26" s="751" t="n"/>
      <x:c r="H26" s="751" t="n"/>
      <x:c r="I26" s="751" t="n"/>
      <x:c r="J26" s="751" t="n"/>
    </x:row>
    <x:row r="27">
      <x:c r="C27" s="751" t="n"/>
      <x:c r="D27" s="751" t="n"/>
      <x:c r="E27" s="751" t="n"/>
      <x:c r="F27" s="751" t="n"/>
      <x:c r="G27" s="751" t="n"/>
      <x:c r="H27" s="751" t="n"/>
      <x:c r="I27" s="751" t="n"/>
      <x:c r="J27" s="751" t="n"/>
    </x:row>
    <x:row r="28">
      <x:c r="C28" s="751" t="n"/>
      <x:c r="D28" s="751" t="n"/>
      <x:c r="E28" s="751" t="n"/>
      <x:c r="F28" s="751" t="n"/>
      <x:c r="G28" s="751" t="n"/>
      <x:c r="H28" s="751" t="n"/>
      <x:c r="I28" s="751" t="n"/>
      <x:c r="J28" s="751" t="n"/>
    </x:row>
    <x:row r="29">
      <x:c r="C29" s="751" t="n"/>
      <x:c r="D29" s="751" t="n"/>
      <x:c r="E29" s="751" t="n"/>
      <x:c r="F29" s="751" t="n"/>
      <x:c r="G29" s="751" t="n"/>
      <x:c r="H29" s="751" t="n"/>
      <x:c r="I29" s="751" t="n"/>
      <x:c r="J29" s="751" t="n"/>
    </x:row>
    <x:row r="30">
      <x:c r="C30" s="751" t="n"/>
      <x:c r="D30" s="751" t="n"/>
      <x:c r="E30" s="751" t="n"/>
      <x:c r="F30" s="751" t="n"/>
      <x:c r="G30" s="751" t="n"/>
      <x:c r="H30" s="751" t="n"/>
      <x:c r="I30" s="751" t="n"/>
      <x:c r="J30" s="751" t="n"/>
    </x:row>
    <x:row r="31">
      <x:c r="C31" s="751" t="n"/>
      <x:c r="D31" s="751" t="n"/>
      <x:c r="E31" s="751" t="n"/>
      <x:c r="F31" s="751" t="n"/>
      <x:c r="G31" s="751" t="n"/>
      <x:c r="H31" s="751" t="n"/>
      <x:c r="I31" s="751" t="n"/>
      <x:c r="J31" s="751" t="n"/>
    </x:row>
    <x:row r="32">
      <x:c r="C32" s="751" t="n"/>
      <x:c r="D32" s="751" t="n"/>
      <x:c r="E32" s="751" t="n"/>
      <x:c r="F32" s="751" t="n"/>
      <x:c r="G32" s="751" t="n"/>
      <x:c r="H32" s="751" t="n"/>
      <x:c r="I32" s="751" t="n"/>
      <x:c r="J32" s="751" t="n"/>
    </x:row>
    <x:row r="33">
      <x:c r="C33" s="751" t="n"/>
      <x:c r="D33" s="751" t="n"/>
      <x:c r="E33" s="751" t="n"/>
      <x:c r="F33" s="751" t="n"/>
      <x:c r="G33" s="751" t="n"/>
      <x:c r="H33" s="751" t="n"/>
      <x:c r="I33" s="751" t="n"/>
      <x:c r="J33" s="751" t="n"/>
    </x:row>
    <x:row r="34">
      <x:c r="C34" s="751" t="n"/>
      <x:c r="D34" s="751" t="n"/>
      <x:c r="E34" s="751" t="n"/>
      <x:c r="F34" s="751" t="n"/>
      <x:c r="G34" s="751" t="n"/>
      <x:c r="H34" s="751" t="n"/>
      <x:c r="I34" s="751" t="n"/>
      <x:c r="J34" s="751" t="n"/>
    </x:row>
    <x:row r="35">
      <x:c r="C35" s="751" t="n"/>
      <x:c r="D35" s="751" t="n"/>
      <x:c r="E35" s="751" t="n"/>
      <x:c r="F35" s="751" t="n"/>
      <x:c r="G35" s="751" t="n"/>
      <x:c r="H35" s="751" t="n"/>
      <x:c r="I35" s="751" t="n"/>
      <x:c r="J35" s="751" t="n"/>
    </x:row>
    <x:row r="36">
      <x:c r="C36" s="751" t="n"/>
      <x:c r="D36" s="751" t="n"/>
      <x:c r="E36" s="751" t="n"/>
      <x:c r="F36" s="751" t="n"/>
      <x:c r="G36" s="751" t="n"/>
      <x:c r="H36" s="751" t="n"/>
      <x:c r="I36" s="751" t="n"/>
      <x:c r="J36" s="751" t="n"/>
    </x:row>
    <x:row r="37">
      <x:c r="C37" s="751" t="n"/>
      <x:c r="D37" s="751" t="n"/>
      <x:c r="E37" s="751" t="n"/>
      <x:c r="F37" s="751" t="n"/>
      <x:c r="G37" s="751" t="n"/>
      <x:c r="H37" s="751" t="n"/>
      <x:c r="I37" s="751" t="n"/>
      <x:c r="J37" s="751" t="n"/>
    </x:row>
    <x:row r="38">
      <x:c r="C38" s="751" t="n"/>
      <x:c r="D38" s="751" t="n"/>
      <x:c r="E38" s="751" t="n"/>
      <x:c r="F38" s="751" t="n"/>
      <x:c r="G38" s="751" t="n"/>
      <x:c r="H38" s="751" t="n"/>
      <x:c r="I38" s="751" t="n"/>
      <x:c r="J38" s="751" t="n"/>
    </x:row>
    <x:row r="39">
      <x:c r="C39" s="751" t="n"/>
      <x:c r="D39" s="751" t="n"/>
      <x:c r="E39" s="751" t="n"/>
      <x:c r="F39" s="751" t="n"/>
      <x:c r="G39" s="751" t="n"/>
      <x:c r="H39" s="751" t="n"/>
      <x:c r="I39" s="751" t="n"/>
      <x:c r="J39" s="751" t="n"/>
    </x:row>
    <x:row r="40">
      <x:c r="C40" s="751" t="n"/>
      <x:c r="D40" s="751" t="n"/>
      <x:c r="E40" s="751" t="n"/>
      <x:c r="F40" s="751" t="n"/>
      <x:c r="G40" s="751" t="n"/>
      <x:c r="H40" s="751" t="n"/>
      <x:c r="I40" s="751" t="n"/>
      <x:c r="J40" s="751" t="n"/>
    </x:row>
    <x:row r="41">
      <x:c r="C41" s="751" t="n"/>
      <x:c r="D41" s="751" t="n"/>
      <x:c r="E41" s="751" t="n"/>
      <x:c r="F41" s="751" t="n"/>
      <x:c r="G41" s="751" t="n"/>
      <x:c r="H41" s="751" t="n"/>
      <x:c r="I41" s="751" t="n"/>
      <x:c r="J41" s="751" t="n"/>
    </x:row>
    <x:row r="42">
      <x:c r="C42" s="751" t="n"/>
      <x:c r="D42" s="751" t="n"/>
      <x:c r="E42" s="751" t="n"/>
      <x:c r="F42" s="751" t="n"/>
      <x:c r="G42" s="751" t="n"/>
      <x:c r="H42" s="751" t="n"/>
      <x:c r="I42" s="751" t="n"/>
      <x:c r="J42" s="751" t="n"/>
    </x:row>
    <x:row r="43">
      <x:c r="C43" s="751" t="n"/>
      <x:c r="D43" s="751" t="n"/>
      <x:c r="E43" s="751" t="n"/>
      <x:c r="F43" s="751" t="n"/>
      <x:c r="G43" s="751" t="n"/>
      <x:c r="H43" s="751" t="n"/>
      <x:c r="I43" s="751" t="n"/>
      <x:c r="J43" s="751" t="n"/>
    </x:row>
    <x:row r="44">
      <x:c r="C44" s="751" t="n"/>
      <x:c r="D44" s="751" t="n"/>
      <x:c r="E44" s="751" t="n"/>
      <x:c r="F44" s="751" t="n"/>
      <x:c r="G44" s="751" t="n"/>
      <x:c r="H44" s="751" t="n"/>
      <x:c r="I44" s="751" t="n"/>
      <x:c r="J44" s="751" t="n"/>
    </x:row>
    <x:row r="45">
      <x:c r="C45" s="751" t="n"/>
      <x:c r="D45" s="751" t="n"/>
      <x:c r="E45" s="751" t="n"/>
      <x:c r="F45" s="751" t="n"/>
      <x:c r="G45" s="751" t="n"/>
      <x:c r="H45" s="751" t="n"/>
      <x:c r="I45" s="751" t="n"/>
      <x:c r="J45" s="751" t="n"/>
    </x:row>
    <x:row r="46">
      <x:c r="C46" s="751" t="n"/>
      <x:c r="D46" s="751" t="n"/>
      <x:c r="E46" s="751" t="n"/>
      <x:c r="F46" s="751" t="n"/>
      <x:c r="G46" s="751" t="n"/>
      <x:c r="H46" s="751" t="n"/>
      <x:c r="I46" s="751" t="n"/>
      <x:c r="J46" s="751" t="n"/>
    </x:row>
    <x:row r="47">
      <x:c r="C47" s="751" t="n"/>
      <x:c r="D47" s="751" t="n"/>
      <x:c r="E47" s="751" t="n"/>
      <x:c r="F47" s="751" t="n"/>
      <x:c r="G47" s="751" t="n"/>
      <x:c r="H47" s="751" t="n"/>
      <x:c r="I47" s="751" t="n"/>
      <x:c r="J47" s="751" t="n"/>
    </x:row>
    <x:row r="48">
      <x:c r="C48" s="751" t="n"/>
      <x:c r="D48" s="751" t="n"/>
      <x:c r="E48" s="751" t="n"/>
      <x:c r="F48" s="751" t="n"/>
      <x:c r="G48" s="751" t="n"/>
      <x:c r="H48" s="751" t="n"/>
      <x:c r="I48" s="751" t="n"/>
      <x:c r="J48" s="751" t="n"/>
    </x:row>
    <x:row r="49">
      <x:c r="C49" s="751" t="n"/>
      <x:c r="D49" s="751" t="n"/>
      <x:c r="E49" s="751" t="n"/>
      <x:c r="F49" s="751" t="n"/>
      <x:c r="G49" s="751" t="n"/>
      <x:c r="H49" s="751" t="n"/>
      <x:c r="I49" s="751" t="n"/>
      <x:c r="J49" s="751" t="n"/>
    </x:row>
    <x:row r="50">
      <x:c r="C50" s="751" t="n"/>
      <x:c r="D50" s="751" t="n"/>
      <x:c r="E50" s="751" t="n"/>
      <x:c r="F50" s="751" t="n"/>
      <x:c r="G50" s="751" t="n"/>
      <x:c r="H50" s="751" t="n"/>
      <x:c r="I50" s="751" t="n"/>
      <x:c r="J50" s="751" t="n"/>
    </x:row>
    <x:row r="51">
      <x:c r="C51" s="751" t="n"/>
      <x:c r="D51" s="751" t="n"/>
      <x:c r="E51" s="751" t="n"/>
      <x:c r="F51" s="751" t="n"/>
      <x:c r="G51" s="751" t="n"/>
      <x:c r="H51" s="751" t="n"/>
      <x:c r="I51" s="751" t="n"/>
      <x:c r="J51" s="751" t="n"/>
    </x:row>
    <x:row r="52">
      <x:c r="C52" s="751" t="n"/>
      <x:c r="D52" s="751" t="n"/>
      <x:c r="E52" s="751" t="n"/>
      <x:c r="F52" s="751" t="n"/>
      <x:c r="G52" s="751" t="n"/>
      <x:c r="H52" s="751" t="n"/>
      <x:c r="I52" s="751" t="n"/>
      <x:c r="J52" s="751" t="n"/>
    </x:row>
    <x:row r="53">
      <x:c r="C53" s="751" t="n"/>
      <x:c r="D53" s="751" t="n"/>
      <x:c r="E53" s="751" t="n"/>
      <x:c r="F53" s="751" t="n"/>
      <x:c r="G53" s="751" t="n"/>
      <x:c r="H53" s="751" t="n"/>
      <x:c r="I53" s="751" t="n"/>
      <x:c r="J53" s="751" t="n"/>
    </x:row>
    <x:row r="54">
      <x:c r="C54" s="751" t="n"/>
      <x:c r="D54" s="751" t="n"/>
      <x:c r="E54" s="751" t="n"/>
      <x:c r="F54" s="751" t="n"/>
      <x:c r="G54" s="751" t="n"/>
      <x:c r="H54" s="751" t="n"/>
      <x:c r="I54" s="751" t="n"/>
      <x:c r="J54" s="751" t="n"/>
    </x:row>
    <x:row r="55">
      <x:c r="C55" s="751" t="n"/>
      <x:c r="D55" s="751" t="n"/>
      <x:c r="E55" s="751" t="n"/>
      <x:c r="F55" s="751" t="n"/>
      <x:c r="G55" s="751" t="n"/>
      <x:c r="H55" s="751" t="n"/>
      <x:c r="I55" s="751" t="n"/>
      <x:c r="J55" s="751" t="n"/>
    </x:row>
    <x:row r="56">
      <x:c r="C56" s="751" t="n"/>
      <x:c r="D56" s="751" t="n"/>
      <x:c r="E56" s="751" t="n"/>
      <x:c r="F56" s="751" t="n"/>
      <x:c r="G56" s="751" t="n"/>
      <x:c r="H56" s="751" t="n"/>
      <x:c r="I56" s="751" t="n"/>
      <x:c r="J56" s="751" t="n"/>
    </x:row>
    <x:row r="57">
      <x:c r="C57" s="751" t="n"/>
      <x:c r="D57" s="751" t="n"/>
      <x:c r="E57" s="751" t="n"/>
      <x:c r="F57" s="751" t="n"/>
      <x:c r="G57" s="751" t="n"/>
      <x:c r="H57" s="751" t="n"/>
      <x:c r="I57" s="751" t="n"/>
      <x:c r="J57" s="751" t="n"/>
    </x:row>
    <x:row r="58">
      <x:c r="C58" s="751" t="n"/>
      <x:c r="D58" s="751" t="n"/>
      <x:c r="E58" s="751" t="n"/>
      <x:c r="F58" s="751" t="n"/>
      <x:c r="G58" s="751" t="n"/>
      <x:c r="H58" s="751" t="n"/>
      <x:c r="I58" s="751" t="n"/>
      <x:c r="J58" s="751" t="n"/>
    </x:row>
    <x:row r="59">
      <x:c r="C59" s="751" t="n"/>
      <x:c r="D59" s="751" t="n"/>
      <x:c r="E59" s="751" t="n"/>
      <x:c r="F59" s="751" t="n"/>
      <x:c r="G59" s="751" t="n"/>
      <x:c r="H59" s="751" t="n"/>
      <x:c r="I59" s="751" t="n"/>
      <x:c r="J59" s="751" t="n"/>
    </x:row>
    <x:row r="60">
      <x:c r="C60" s="751" t="n"/>
      <x:c r="D60" s="751" t="n"/>
      <x:c r="E60" s="751" t="n"/>
      <x:c r="F60" s="751" t="n"/>
      <x:c r="G60" s="751" t="n"/>
      <x:c r="H60" s="751" t="n"/>
      <x:c r="I60" s="751" t="n"/>
      <x:c r="J60" s="751" t="n"/>
    </x:row>
  </x:sheetData>
  <x:sheetProtection selectLockedCells="0" selectUnlockedCells="0" sheet="1" objects="1" insertRows="1" insertHyperlinks="1" autoFilter="1" scenarios="1" formatColumns="1" deleteColumns="1" insertColumns="1" pivotTables="1" deleteRows="1" formatCells="1" formatRows="1" sort="1"/>
  <x:conditionalFormatting sqref="F22:F22">
    <x:cfRule type="containsText" dxfId="0" priority="1" operator="containsText" text="Complete"/>
    <x:cfRule type="containsText" dxfId="1" priority="2" operator="containsText" text="Action needed"/>
  </x:conditionalFormatting>
  <x:dataValidations count="3">
    <x:dataValidation type="whole" operator="between" allowBlank="0" showDropDown="0" showInputMessage="0" showErrorMessage="0" sqref="D8:H12">
      <x:formula1>1</x:formula1>
      <x:formula2>5</x:formula2>
    </x:dataValidation>
    <x:dataValidation type="list" allowBlank="0" showDropDown="0" showInputMessage="0" showErrorMessage="0" sqref="J8:J12">
      <x:formula1>"No,Yes,Unknown"</x:formula1>
    </x:dataValidation>
    <x:dataValidation type="list" allowBlank="0" showDropDown="0" showInputMessage="0" showErrorMessage="0" sqref="D17">
      <x:formula1>"Single let / long-term rental,HMO / shared housing,Renovate and sell,Rent-to-rent / master lease,Development / conversion"</x:formula1>
    </x:dataValidation>
  </x:dataValidations>
  <x:hyperlinks>
    <x:hyperlink ref="C1" location="'Start Here'!B2"/>
  </x:hyperlink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315B7D"/>
  </x:sheetPr>
  <x:sheetViews>
    <x:sheetView showGridLines="0" workbookViewId="0">
      <x:pane ySplit="13" topLeftCell="A14" activePane="bottomLeft" state="frozen"/>
    </x:sheetView>
  </x:sheetViews>
  <x:sheetFormatPr baseColWidth="8" defaultRowHeight="15"/>
  <x:cols>
    <x:col min="1" max="1" width="3" customWidth="1"/>
    <x:col min="2" max="2" width="3" customWidth="1"/>
    <x:col min="3" max="3" width="26" customWidth="1"/>
    <x:col min="4" max="4" width="17" customWidth="1"/>
    <x:col min="5" max="5" width="17" customWidth="1"/>
    <x:col min="6" max="6" width="17" customWidth="1"/>
    <x:col min="7" max="7" width="17" customWidth="1"/>
    <x:col min="8" max="8" width="17" customWidth="1"/>
    <x:col min="9" max="9" width="28" customWidth="1"/>
    <x:col min="10" max="10" width="17" customWidth="1"/>
  </x:cols>
  <x:sheetData>
    <x:row r="1">
      <x:c r="C1" s="1034" t="inlineStr">
        <x:is>
          <x:t xml:space="preserve">Start Here · Toolkit guide</x:t>
        </x:is>
      </x:c>
    </x:row>
    <x:row r="2">
      <x:c r="C2" s="261" t="inlineStr">
        <x:is>
          <x:t xml:space="preserve">Milestone 4: Your Location Advantage</x:t>
        </x:is>
      </x:c>
      <x:c r="D2" s="262" t="n"/>
      <x:c r="E2" s="262" t="n"/>
      <x:c r="F2" s="262" t="n"/>
      <x:c r="G2" s="262" t="n"/>
      <x:c r="H2" s="262" t="n"/>
      <x:c r="I2" s="262" t="n"/>
      <x:c r="J2" s="262" t="n"/>
    </x:row>
    <x:row r="3">
      <x:c r="C3" s="263" t="n"/>
      <x:c r="D3" s="263" t="n"/>
      <x:c r="E3" s="263" t="n"/>
      <x:c r="F3" s="263" t="n"/>
      <x:c r="G3" s="263" t="n"/>
      <x:c r="H3" s="263" t="n"/>
      <x:c r="I3" s="263" t="n"/>
      <x:c r="J3" s="263" t="n"/>
    </x:row>
    <x:row r="4">
      <x:c r="C4" s="264" t="inlineStr">
        <x:is>
          <x:t xml:space="preserve">Use achieved evidence and save the official local rule route.</x:t>
        </x:is>
      </x:c>
      <x:c r="D4" s="264" t="n"/>
      <x:c r="E4" s="264" t="n"/>
      <x:c r="F4" s="264" t="n"/>
      <x:c r="G4" s="264" t="n"/>
      <x:c r="H4" s="264" t="n"/>
      <x:c r="I4" s="264" t="n"/>
      <x:c r="J4" s="264" t="n"/>
    </x:row>
    <x:row r="5">
      <x:c r="C5" s="262" t="n"/>
      <x:c r="D5" s="262" t="n"/>
      <x:c r="E5" s="262" t="n"/>
      <x:c r="F5" s="262" t="n"/>
      <x:c r="G5" s="262" t="n"/>
      <x:c r="H5" s="262" t="n"/>
      <x:c r="I5" s="262" t="n"/>
      <x:c r="J5" s="262" t="n"/>
    </x:row>
    <x:row r="6">
      <x:c r="C6" s="879" t="inlineStr">
        <x:is>
          <x:t xml:space="preserve">Target area</x:t>
        </x:is>
      </x:c>
      <x:c r="D6" s="929" t="str"/>
      <x:c r="E6" s="879" t="n"/>
      <x:c r="F6" s="879" t="n"/>
      <x:c r="G6" s="879" t="n"/>
      <x:c r="H6" s="879" t="n"/>
      <x:c r="I6" s="879" t="n"/>
      <x:c r="J6" s="879" t="n"/>
    </x:row>
    <x:row r="7">
      <x:c r="C7" s="879" t="inlineStr">
        <x:is>
          <x:t xml:space="preserve">Property type</x:t>
        </x:is>
      </x:c>
      <x:c r="D7" s="930" t="str"/>
      <x:c r="E7" s="879" t="n"/>
      <x:c r="F7" s="879" t="n"/>
      <x:c r="G7" s="879" t="n"/>
      <x:c r="H7" s="879" t="n"/>
      <x:c r="I7" s="879" t="n"/>
      <x:c r="J7" s="879" t="n"/>
    </x:row>
    <x:row r="8">
      <x:c r="C8" s="879" t="inlineStr">
        <x:is>
          <x:t xml:space="preserve">Customer / occupier</x:t>
        </x:is>
      </x:c>
      <x:c r="D8" s="930" t="str"/>
      <x:c r="E8" s="879" t="n"/>
      <x:c r="F8" s="879" t="n"/>
      <x:c r="G8" s="879" t="n"/>
      <x:c r="H8" s="879" t="n"/>
      <x:c r="I8" s="879" t="n"/>
      <x:c r="J8" s="879" t="n"/>
    </x:row>
    <x:row r="9">
      <x:c r="C9" s="879" t="inlineStr">
        <x:is>
          <x:t xml:space="preserve">Evidence date</x:t>
        </x:is>
      </x:c>
      <x:c r="D9" s="931" t="n">
        <x:v>46284</x:v>
      </x:c>
      <x:c r="E9" s="879" t="n"/>
      <x:c r="F9" s="879" t="n"/>
      <x:c r="G9" s="879" t="n"/>
      <x:c r="H9" s="879" t="n"/>
      <x:c r="I9" s="879" t="n"/>
      <x:c r="J9" s="879" t="n"/>
    </x:row>
    <x:row r="10">
      <x:c r="C10" s="879" t="inlineStr">
        <x:is>
          <x:t xml:space="preserve">Jurisdiction</x:t>
        </x:is>
      </x:c>
      <x:c r="D10" s="932" t="inlineStr">
        <x:is>
          <x:t xml:space="preserve">England</x:t>
        </x:is>
      </x:c>
      <x:c r="E10" s="879" t="n"/>
      <x:c r="F10" s="879" t="n"/>
      <x:c r="G10" s="879" t="n"/>
      <x:c r="H10" s="879" t="n"/>
      <x:c r="I10" s="879" t="n"/>
      <x:c r="J10" s="879" t="n"/>
    </x:row>
    <x:row r="11">
      <x:c r="C11" s="879" t="n"/>
      <x:c r="D11" s="879" t="n"/>
      <x:c r="E11" s="879" t="n"/>
      <x:c r="F11" s="879" t="n"/>
      <x:c r="G11" s="879" t="n"/>
      <x:c r="H11" s="879" t="n"/>
      <x:c r="I11" s="879" t="n"/>
      <x:c r="J11" s="879" t="n"/>
    </x:row>
    <x:row r="12" ht="24" customHeight="1">
      <x:c r="C12" s="1084" t="inlineStr">
        <x:is>
          <x:t xml:space="preserve">Achieved sale evidence</x:t>
        </x:is>
      </x:c>
      <x:c r="D12" s="1085" t="n"/>
      <x:c r="E12" s="1085" t="n"/>
      <x:c r="F12" s="1085" t="n"/>
      <x:c r="G12" s="1085" t="n"/>
      <x:c r="H12" s="1085" t="n"/>
      <x:c r="I12" s="1085" t="n"/>
      <x:c r="J12" s="1086" t="n"/>
    </x:row>
    <x:row r="13" ht="30" customHeight="1">
      <x:c r="C13" s="1087" t="inlineStr">
        <x:is>
          <x:t xml:space="preserve">Address / ID</x:t>
        </x:is>
      </x:c>
      <x:c r="D13" s="1088" t="inlineStr">
        <x:is>
          <x:t xml:space="preserve">Completion date</x:t>
        </x:is>
      </x:c>
      <x:c r="E13" s="1088" t="inlineStr">
        <x:is>
          <x:t xml:space="preserve">Price</x:t>
        </x:is>
      </x:c>
      <x:c r="F13" s="1088" t="inlineStr">
        <x:is>
          <x:t xml:space="preserve">Type</x:t>
        </x:is>
      </x:c>
      <x:c r="G13" s="1088" t="inlineStr">
        <x:is>
          <x:t xml:space="preserve">Size</x:t>
        </x:is>
      </x:c>
      <x:c r="H13" s="1088" t="inlineStr">
        <x:is>
          <x:t xml:space="preserve">Distance</x:t>
        </x:is>
      </x:c>
      <x:c r="I13" s="1088" t="inlineStr">
        <x:is>
          <x:t xml:space="preserve">Source URL</x:t>
        </x:is>
      </x:c>
      <x:c r="J13" s="1089" t="inlineStr">
        <x:is>
          <x:t xml:space="preserve">Saved?</x:t>
        </x:is>
      </x:c>
    </x:row>
    <x:row r="14">
      <x:c r="C14" s="933" t="str"/>
      <x:c r="D14" s="934" t="n"/>
      <x:c r="E14" s="935" t="n">
        <x:v>0</x:v>
      </x:c>
      <x:c r="F14" s="936" t="str"/>
      <x:c r="G14" s="936" t="n">
        <x:v>0</x:v>
      </x:c>
      <x:c r="H14" s="937" t="n">
        <x:v>0</x:v>
      </x:c>
      <x:c r="I14" s="938" t="str"/>
      <x:c r="J14" s="939" t="inlineStr">
        <x:is>
          <x:t xml:space="preserve">No</x:t>
        </x:is>
      </x:c>
    </x:row>
    <x:row r="15">
      <x:c r="C15" s="940" t="str"/>
      <x:c r="D15" s="941" t="n"/>
      <x:c r="E15" s="942" t="n">
        <x:v>0</x:v>
      </x:c>
      <x:c r="F15" s="943" t="str"/>
      <x:c r="G15" s="943" t="n">
        <x:v>0</x:v>
      </x:c>
      <x:c r="H15" s="944" t="n">
        <x:v>0</x:v>
      </x:c>
      <x:c r="I15" s="945" t="str"/>
      <x:c r="J15" s="946" t="inlineStr">
        <x:is>
          <x:t xml:space="preserve">No</x:t>
        </x:is>
      </x:c>
    </x:row>
    <x:row r="16">
      <x:c r="C16" s="940" t="str"/>
      <x:c r="D16" s="941" t="n"/>
      <x:c r="E16" s="942" t="n">
        <x:v>0</x:v>
      </x:c>
      <x:c r="F16" s="943" t="str"/>
      <x:c r="G16" s="943" t="n">
        <x:v>0</x:v>
      </x:c>
      <x:c r="H16" s="944" t="n">
        <x:v>0</x:v>
      </x:c>
      <x:c r="I16" s="945" t="str"/>
      <x:c r="J16" s="946" t="inlineStr">
        <x:is>
          <x:t xml:space="preserve">No</x:t>
        </x:is>
      </x:c>
    </x:row>
    <x:row r="17">
      <x:c r="C17" s="940" t="str"/>
      <x:c r="D17" s="941" t="n"/>
      <x:c r="E17" s="942" t="n">
        <x:v>0</x:v>
      </x:c>
      <x:c r="F17" s="943" t="str"/>
      <x:c r="G17" s="943" t="n">
        <x:v>0</x:v>
      </x:c>
      <x:c r="H17" s="944" t="n">
        <x:v>0</x:v>
      </x:c>
      <x:c r="I17" s="945" t="str"/>
      <x:c r="J17" s="946" t="inlineStr">
        <x:is>
          <x:t xml:space="preserve">No</x:t>
        </x:is>
      </x:c>
    </x:row>
    <x:row r="18">
      <x:c r="C18" s="947" t="str"/>
      <x:c r="D18" s="948" t="n"/>
      <x:c r="E18" s="949" t="n">
        <x:v>0</x:v>
      </x:c>
      <x:c r="F18" s="950" t="str"/>
      <x:c r="G18" s="950" t="n">
        <x:v>0</x:v>
      </x:c>
      <x:c r="H18" s="951" t="n">
        <x:v>0</x:v>
      </x:c>
      <x:c r="I18" s="952" t="str"/>
      <x:c r="J18" s="953" t="inlineStr">
        <x:is>
          <x:t xml:space="preserve">No</x:t>
        </x:is>
      </x:c>
    </x:row>
    <x:row r="19">
      <x:c r="C19" s="879" t="n"/>
      <x:c r="D19" s="879" t="n"/>
      <x:c r="E19" s="879" t="n"/>
      <x:c r="F19" s="879" t="n"/>
      <x:c r="G19" s="879" t="n"/>
      <x:c r="H19" s="879" t="n"/>
      <x:c r="I19" s="879" t="n"/>
      <x:c r="J19" s="879" t="n"/>
    </x:row>
    <x:row r="20" ht="24" customHeight="1">
      <x:c r="C20" s="1084" t="inlineStr">
        <x:is>
          <x:t xml:space="preserve">Demand and local-rule evidence</x:t>
        </x:is>
      </x:c>
      <x:c r="D20" s="1085" t="n"/>
      <x:c r="E20" s="1085" t="n"/>
      <x:c r="F20" s="1085" t="n"/>
      <x:c r="G20" s="1085" t="n"/>
      <x:c r="H20" s="1085" t="n"/>
      <x:c r="I20" s="1085" t="n"/>
      <x:c r="J20" s="1086" t="n"/>
    </x:row>
    <x:row r="21" ht="30" customHeight="1">
      <x:c r="C21" s="1087" t="inlineStr">
        <x:is>
          <x:t xml:space="preserve">Evidence type</x:t>
        </x:is>
      </x:c>
      <x:c r="D21" s="1088" t="inlineStr">
        <x:is>
          <x:t xml:space="preserve">Finding</x:t>
        </x:is>
      </x:c>
      <x:c r="E21" s="1088" t="inlineStr">
        <x:is>
          <x:t xml:space="preserve">Official / achieved source</x:t>
        </x:is>
      </x:c>
      <x:c r="F21" s="1088" t="inlineStr">
        <x:is>
          <x:t xml:space="preserve">Access date</x:t>
        </x:is>
      </x:c>
      <x:c r="G21" s="1088" t="inlineStr">
        <x:is>
          <x:t xml:space="preserve">Toolkit field</x:t>
        </x:is>
      </x:c>
      <x:c r="H21" s="1088" t="inlineStr">
        <x:is>
          <x:t xml:space="preserve">Owner</x:t>
        </x:is>
      </x:c>
      <x:c r="I21" s="1088" t="inlineStr">
        <x:is>
          <x:t xml:space="preserve">Next action</x:t>
        </x:is>
      </x:c>
      <x:c r="J21" s="1089" t="inlineStr">
        <x:is>
          <x:t xml:space="preserve">Saved?</x:t>
        </x:is>
      </x:c>
    </x:row>
    <x:row r="22">
      <x:c r="C22" s="954" t="inlineStr">
        <x:is>
          <x:t xml:space="preserve">Local planning/licensing/tax/court route</x:t>
        </x:is>
      </x:c>
      <x:c r="D22" s="955" t="str"/>
      <x:c r="E22" s="955" t="str"/>
      <x:c r="F22" s="956" t="n"/>
      <x:c r="G22" s="955" t="inlineStr">
        <x:is>
          <x:t xml:space="preserve">Area rule card</x:t>
        </x:is>
      </x:c>
      <x:c r="H22" s="955" t="str"/>
      <x:c r="I22" s="955" t="str"/>
      <x:c r="J22" s="957" t="inlineStr">
        <x:is>
          <x:t xml:space="preserve">No</x:t>
        </x:is>
      </x:c>
    </x:row>
    <x:row r="23">
      <x:c r="C23" s="378" t="inlineStr">
        <x:is>
          <x:t xml:space="preserve">Completion gate</x:t>
        </x:is>
      </x:c>
      <x:c r="D23" s="879" t="n"/>
      <x:c r="E23" s="879" t="n"/>
      <x:c r="F23" s="879" t="n"/>
      <x:c r="G23" s="879" t="n"/>
      <x:c r="H23" s="879" t="n"/>
      <x:c r="I23" s="879" t="n"/>
      <x:c r="J23" s="379" t="str">
        <x:f>IF(AND(D6&lt;&gt;"",D7&lt;&gt;"",COUNTIF(J14:J18,"Yes")&gt;=3,J22="Yes",F22&lt;&gt;""),"Complete","Action needed")</x:f>
        <x:v>Action needed</x:v>
      </x:c>
    </x:row>
    <x:row r="24">
      <x:c r="C24" s="879" t="n"/>
      <x:c r="D24" s="879" t="n"/>
      <x:c r="E24" s="879" t="n"/>
      <x:c r="F24" s="879" t="n"/>
      <x:c r="G24" s="879" t="n"/>
      <x:c r="H24" s="879" t="n"/>
      <x:c r="I24" s="879" t="n"/>
      <x:c r="J24" s="879" t="n"/>
    </x:row>
    <x:row r="25">
      <x:c r="C25" s="879" t="n"/>
      <x:c r="D25" s="879" t="n"/>
      <x:c r="E25" s="879" t="n"/>
      <x:c r="F25" s="879" t="n"/>
      <x:c r="G25" s="879" t="n"/>
      <x:c r="H25" s="879" t="n"/>
      <x:c r="I25" s="879" t="n"/>
      <x:c r="J25" s="879" t="n"/>
    </x:row>
    <x:row r="26">
      <x:c r="C26" s="380" t="n"/>
      <x:c r="D26" s="380" t="n"/>
      <x:c r="E26" s="380" t="n"/>
      <x:c r="F26" s="380" t="n"/>
      <x:c r="G26" s="380" t="n"/>
      <x:c r="H26" s="380" t="n"/>
      <x:c r="I26" s="380" t="n"/>
      <x:c r="J26" s="380" t="n"/>
    </x:row>
    <x:row r="27">
      <x:c r="C27" s="380" t="n"/>
      <x:c r="D27" s="380" t="n"/>
      <x:c r="E27" s="380" t="n"/>
      <x:c r="F27" s="380" t="n"/>
      <x:c r="G27" s="380" t="n"/>
      <x:c r="H27" s="380" t="n"/>
      <x:c r="I27" s="380" t="n"/>
      <x:c r="J27" s="380" t="n"/>
    </x:row>
    <x:row r="28">
      <x:c r="C28" s="380" t="n"/>
      <x:c r="D28" s="380" t="n"/>
      <x:c r="E28" s="380" t="n"/>
      <x:c r="F28" s="380" t="n"/>
      <x:c r="G28" s="380" t="n"/>
      <x:c r="H28" s="380" t="n"/>
      <x:c r="I28" s="380" t="n"/>
      <x:c r="J28" s="380" t="n"/>
    </x:row>
    <x:row r="29">
      <x:c r="C29" s="380" t="n"/>
      <x:c r="D29" s="380" t="n"/>
      <x:c r="E29" s="380" t="n"/>
      <x:c r="F29" s="380" t="n"/>
      <x:c r="G29" s="380" t="n"/>
      <x:c r="H29" s="380" t="n"/>
      <x:c r="I29" s="380" t="n"/>
      <x:c r="J29" s="380" t="n"/>
    </x:row>
    <x:row r="30">
      <x:c r="C30" s="380" t="n"/>
      <x:c r="D30" s="380" t="n"/>
      <x:c r="E30" s="380" t="n"/>
      <x:c r="F30" s="380" t="n"/>
      <x:c r="G30" s="380" t="n"/>
      <x:c r="H30" s="380" t="n"/>
      <x:c r="I30" s="380" t="n"/>
      <x:c r="J30" s="380" t="n"/>
    </x:row>
    <x:row r="31">
      <x:c r="C31" s="380" t="n"/>
      <x:c r="D31" s="380" t="n"/>
      <x:c r="E31" s="380" t="n"/>
      <x:c r="F31" s="380" t="n"/>
      <x:c r="G31" s="380" t="n"/>
      <x:c r="H31" s="380" t="n"/>
      <x:c r="I31" s="380" t="n"/>
      <x:c r="J31" s="380" t="n"/>
    </x:row>
    <x:row r="32">
      <x:c r="C32" s="380" t="n"/>
      <x:c r="D32" s="380" t="n"/>
      <x:c r="E32" s="380" t="n"/>
      <x:c r="F32" s="380" t="n"/>
      <x:c r="G32" s="380" t="n"/>
      <x:c r="H32" s="380" t="n"/>
      <x:c r="I32" s="380" t="n"/>
      <x:c r="J32" s="380" t="n"/>
    </x:row>
    <x:row r="33">
      <x:c r="C33" s="380" t="n"/>
      <x:c r="D33" s="380" t="n"/>
      <x:c r="E33" s="380" t="n"/>
      <x:c r="F33" s="380" t="n"/>
      <x:c r="G33" s="380" t="n"/>
      <x:c r="H33" s="380" t="n"/>
      <x:c r="I33" s="380" t="n"/>
      <x:c r="J33" s="380" t="n"/>
    </x:row>
    <x:row r="34">
      <x:c r="C34" s="380" t="n"/>
      <x:c r="D34" s="380" t="n"/>
      <x:c r="E34" s="380" t="n"/>
      <x:c r="F34" s="380" t="n"/>
      <x:c r="G34" s="380" t="n"/>
      <x:c r="H34" s="380" t="n"/>
      <x:c r="I34" s="380" t="n"/>
      <x:c r="J34" s="380" t="n"/>
    </x:row>
    <x:row r="35">
      <x:c r="C35" s="380" t="n"/>
      <x:c r="D35" s="380" t="n"/>
      <x:c r="E35" s="380" t="n"/>
      <x:c r="F35" s="380" t="n"/>
      <x:c r="G35" s="380" t="n"/>
      <x:c r="H35" s="380" t="n"/>
      <x:c r="I35" s="380" t="n"/>
      <x:c r="J35" s="380" t="n"/>
    </x:row>
    <x:row r="36">
      <x:c r="C36" s="380" t="n"/>
      <x:c r="D36" s="380" t="n"/>
      <x:c r="E36" s="380" t="n"/>
      <x:c r="F36" s="380" t="n"/>
      <x:c r="G36" s="380" t="n"/>
      <x:c r="H36" s="380" t="n"/>
      <x:c r="I36" s="380" t="n"/>
      <x:c r="J36" s="380" t="n"/>
    </x:row>
    <x:row r="37">
      <x:c r="C37" s="380" t="n"/>
      <x:c r="D37" s="380" t="n"/>
      <x:c r="E37" s="380" t="n"/>
      <x:c r="F37" s="380" t="n"/>
      <x:c r="G37" s="380" t="n"/>
      <x:c r="H37" s="380" t="n"/>
      <x:c r="I37" s="380" t="n"/>
      <x:c r="J37" s="380" t="n"/>
    </x:row>
    <x:row r="38">
      <x:c r="C38" s="380" t="n"/>
      <x:c r="D38" s="380" t="n"/>
      <x:c r="E38" s="380" t="n"/>
      <x:c r="F38" s="380" t="n"/>
      <x:c r="G38" s="380" t="n"/>
      <x:c r="H38" s="380" t="n"/>
      <x:c r="I38" s="380" t="n"/>
      <x:c r="J38" s="380" t="n"/>
    </x:row>
    <x:row r="39">
      <x:c r="C39" s="380" t="n"/>
      <x:c r="D39" s="380" t="n"/>
      <x:c r="E39" s="380" t="n"/>
      <x:c r="F39" s="380" t="n"/>
      <x:c r="G39" s="380" t="n"/>
      <x:c r="H39" s="380" t="n"/>
      <x:c r="I39" s="380" t="n"/>
      <x:c r="J39" s="380" t="n"/>
    </x:row>
    <x:row r="40">
      <x:c r="C40" s="380" t="n"/>
      <x:c r="D40" s="380" t="n"/>
      <x:c r="E40" s="380" t="n"/>
      <x:c r="F40" s="380" t="n"/>
      <x:c r="G40" s="380" t="n"/>
      <x:c r="H40" s="380" t="n"/>
      <x:c r="I40" s="380" t="n"/>
      <x:c r="J40" s="380" t="n"/>
    </x:row>
    <x:row r="41">
      <x:c r="C41" s="380" t="n"/>
      <x:c r="D41" s="380" t="n"/>
      <x:c r="E41" s="380" t="n"/>
      <x:c r="F41" s="380" t="n"/>
      <x:c r="G41" s="380" t="n"/>
      <x:c r="H41" s="380" t="n"/>
      <x:c r="I41" s="380" t="n"/>
      <x:c r="J41" s="380" t="n"/>
    </x:row>
    <x:row r="42">
      <x:c r="C42" s="380" t="n"/>
      <x:c r="D42" s="380" t="n"/>
      <x:c r="E42" s="380" t="n"/>
      <x:c r="F42" s="380" t="n"/>
      <x:c r="G42" s="380" t="n"/>
      <x:c r="H42" s="380" t="n"/>
      <x:c r="I42" s="380" t="n"/>
      <x:c r="J42" s="380" t="n"/>
    </x:row>
    <x:row r="43">
      <x:c r="C43" s="380" t="n"/>
      <x:c r="D43" s="380" t="n"/>
      <x:c r="E43" s="380" t="n"/>
      <x:c r="F43" s="380" t="n"/>
      <x:c r="G43" s="380" t="n"/>
      <x:c r="H43" s="380" t="n"/>
      <x:c r="I43" s="380" t="n"/>
      <x:c r="J43" s="380" t="n"/>
    </x:row>
    <x:row r="44">
      <x:c r="C44" s="380" t="n"/>
      <x:c r="D44" s="380" t="n"/>
      <x:c r="E44" s="380" t="n"/>
      <x:c r="F44" s="380" t="n"/>
      <x:c r="G44" s="380" t="n"/>
      <x:c r="H44" s="380" t="n"/>
      <x:c r="I44" s="380" t="n"/>
      <x:c r="J44" s="380" t="n"/>
    </x:row>
    <x:row r="45">
      <x:c r="C45" s="380" t="n"/>
      <x:c r="D45" s="380" t="n"/>
      <x:c r="E45" s="380" t="n"/>
      <x:c r="F45" s="380" t="n"/>
      <x:c r="G45" s="380" t="n"/>
      <x:c r="H45" s="380" t="n"/>
      <x:c r="I45" s="380" t="n"/>
      <x:c r="J45" s="380" t="n"/>
    </x:row>
    <x:row r="46">
      <x:c r="C46" s="380" t="n"/>
      <x:c r="D46" s="380" t="n"/>
      <x:c r="E46" s="380" t="n"/>
      <x:c r="F46" s="380" t="n"/>
      <x:c r="G46" s="380" t="n"/>
      <x:c r="H46" s="380" t="n"/>
      <x:c r="I46" s="380" t="n"/>
      <x:c r="J46" s="380" t="n"/>
    </x:row>
    <x:row r="47">
      <x:c r="C47" s="380" t="n"/>
      <x:c r="D47" s="380" t="n"/>
      <x:c r="E47" s="380" t="n"/>
      <x:c r="F47" s="380" t="n"/>
      <x:c r="G47" s="380" t="n"/>
      <x:c r="H47" s="380" t="n"/>
      <x:c r="I47" s="380" t="n"/>
      <x:c r="J47" s="380" t="n"/>
    </x:row>
    <x:row r="48">
      <x:c r="C48" s="380" t="n"/>
      <x:c r="D48" s="380" t="n"/>
      <x:c r="E48" s="380" t="n"/>
      <x:c r="F48" s="380" t="n"/>
      <x:c r="G48" s="380" t="n"/>
      <x:c r="H48" s="380" t="n"/>
      <x:c r="I48" s="380" t="n"/>
      <x:c r="J48" s="380" t="n"/>
    </x:row>
    <x:row r="49">
      <x:c r="C49" s="380" t="n"/>
      <x:c r="D49" s="380" t="n"/>
      <x:c r="E49" s="380" t="n"/>
      <x:c r="F49" s="380" t="n"/>
      <x:c r="G49" s="380" t="n"/>
      <x:c r="H49" s="380" t="n"/>
      <x:c r="I49" s="380" t="n"/>
      <x:c r="J49" s="380" t="n"/>
    </x:row>
    <x:row r="50">
      <x:c r="C50" s="380" t="n"/>
      <x:c r="D50" s="380" t="n"/>
      <x:c r="E50" s="380" t="n"/>
      <x:c r="F50" s="380" t="n"/>
      <x:c r="G50" s="380" t="n"/>
      <x:c r="H50" s="380" t="n"/>
      <x:c r="I50" s="380" t="n"/>
      <x:c r="J50" s="380" t="n"/>
    </x:row>
    <x:row r="51">
      <x:c r="C51" s="380" t="n"/>
      <x:c r="D51" s="380" t="n"/>
      <x:c r="E51" s="380" t="n"/>
      <x:c r="F51" s="380" t="n"/>
      <x:c r="G51" s="380" t="n"/>
      <x:c r="H51" s="380" t="n"/>
      <x:c r="I51" s="380" t="n"/>
      <x:c r="J51" s="380" t="n"/>
    </x:row>
    <x:row r="52">
      <x:c r="C52" s="380" t="n"/>
      <x:c r="D52" s="380" t="n"/>
      <x:c r="E52" s="380" t="n"/>
      <x:c r="F52" s="380" t="n"/>
      <x:c r="G52" s="380" t="n"/>
      <x:c r="H52" s="380" t="n"/>
      <x:c r="I52" s="380" t="n"/>
      <x:c r="J52" s="380" t="n"/>
    </x:row>
    <x:row r="53">
      <x:c r="C53" s="380" t="n"/>
      <x:c r="D53" s="380" t="n"/>
      <x:c r="E53" s="380" t="n"/>
      <x:c r="F53" s="380" t="n"/>
      <x:c r="G53" s="380" t="n"/>
      <x:c r="H53" s="380" t="n"/>
      <x:c r="I53" s="380" t="n"/>
      <x:c r="J53" s="380" t="n"/>
    </x:row>
    <x:row r="54">
      <x:c r="C54" s="380" t="n"/>
      <x:c r="D54" s="380" t="n"/>
      <x:c r="E54" s="380" t="n"/>
      <x:c r="F54" s="380" t="n"/>
      <x:c r="G54" s="380" t="n"/>
      <x:c r="H54" s="380" t="n"/>
      <x:c r="I54" s="380" t="n"/>
      <x:c r="J54" s="380" t="n"/>
    </x:row>
    <x:row r="55">
      <x:c r="C55" s="380" t="n"/>
      <x:c r="D55" s="380" t="n"/>
      <x:c r="E55" s="380" t="n"/>
      <x:c r="F55" s="380" t="n"/>
      <x:c r="G55" s="380" t="n"/>
      <x:c r="H55" s="380" t="n"/>
      <x:c r="I55" s="380" t="n"/>
      <x:c r="J55" s="380" t="n"/>
    </x:row>
    <x:row r="56">
      <x:c r="C56" s="380" t="n"/>
      <x:c r="D56" s="380" t="n"/>
      <x:c r="E56" s="380" t="n"/>
      <x:c r="F56" s="380" t="n"/>
      <x:c r="G56" s="380" t="n"/>
      <x:c r="H56" s="380" t="n"/>
      <x:c r="I56" s="380" t="n"/>
      <x:c r="J56" s="380" t="n"/>
    </x:row>
    <x:row r="57">
      <x:c r="C57" s="380" t="n"/>
      <x:c r="D57" s="380" t="n"/>
      <x:c r="E57" s="380" t="n"/>
      <x:c r="F57" s="380" t="n"/>
      <x:c r="G57" s="380" t="n"/>
      <x:c r="H57" s="380" t="n"/>
      <x:c r="I57" s="380" t="n"/>
      <x:c r="J57" s="380" t="n"/>
    </x:row>
    <x:row r="58">
      <x:c r="C58" s="380" t="n"/>
      <x:c r="D58" s="380" t="n"/>
      <x:c r="E58" s="380" t="n"/>
      <x:c r="F58" s="380" t="n"/>
      <x:c r="G58" s="380" t="n"/>
      <x:c r="H58" s="380" t="n"/>
      <x:c r="I58" s="380" t="n"/>
      <x:c r="J58" s="380" t="n"/>
    </x:row>
    <x:row r="59">
      <x:c r="C59" s="380" t="n"/>
      <x:c r="D59" s="380" t="n"/>
      <x:c r="E59" s="380" t="n"/>
      <x:c r="F59" s="380" t="n"/>
      <x:c r="G59" s="380" t="n"/>
      <x:c r="H59" s="380" t="n"/>
      <x:c r="I59" s="380" t="n"/>
      <x:c r="J59" s="380" t="n"/>
    </x:row>
    <x:row r="60">
      <x:c r="C60" s="380" t="n"/>
      <x:c r="D60" s="380" t="n"/>
      <x:c r="E60" s="380" t="n"/>
      <x:c r="F60" s="380" t="n"/>
      <x:c r="G60" s="380" t="n"/>
      <x:c r="H60" s="380" t="n"/>
      <x:c r="I60" s="380" t="n"/>
      <x:c r="J60" s="380" t="n"/>
    </x:row>
  </x:sheetData>
  <x:sheetProtection selectLockedCells="0" selectUnlockedCells="0" sheet="1" objects="1" insertRows="1" insertHyperlinks="1" autoFilter="1" scenarios="1" formatColumns="1" deleteColumns="1" insertColumns="1" pivotTables="1" deleteRows="1" formatCells="1" formatRows="1" sort="1"/>
  <x:conditionalFormatting sqref="J23:J23">
    <x:cfRule type="containsText" dxfId="0" priority="1" operator="containsText" text="Complete"/>
    <x:cfRule type="containsText" dxfId="1" priority="2" operator="containsText" text="Action needed"/>
  </x:conditionalFormatting>
  <x:dataValidations count="3">
    <x:dataValidation type="list" allowBlank="0" showDropDown="0" showInputMessage="0" showErrorMessage="0" sqref="D10">
      <x:formula1>"England,Scotland,Wales,Northern Ireland,United States - state/local,Other"</x:formula1>
    </x:dataValidation>
    <x:dataValidation type="list" allowBlank="0" showDropDown="0" showInputMessage="0" showErrorMessage="0" sqref="J14:J18">
      <x:formula1>"No,Yes"</x:formula1>
    </x:dataValidation>
    <x:dataValidation type="list" allowBlank="0" showDropDown="0" showInputMessage="0" showErrorMessage="0" sqref="J22">
      <x:formula1>"No,Yes"</x:formula1>
    </x:dataValidation>
  </x:dataValidations>
  <x:hyperlinks>
    <x:hyperlink ref="C1" location="'Start Here'!B2"/>
  </x:hyperlink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Pr>
    <x:tabColor rgb="FF315B7D"/>
  </x:sheetPr>
  <x:sheetViews>
    <x:sheetView showGridLines="0" workbookViewId="0">
      <x:pane ySplit="13" topLeftCell="A14" activePane="bottomLeft" state="frozen"/>
    </x:sheetView>
  </x:sheetViews>
  <x:sheetFormatPr baseColWidth="8" defaultRowHeight="15"/>
  <x:cols>
    <x:col min="1" max="1" width="3" customWidth="1"/>
    <x:col min="2" max="2" width="3" customWidth="1"/>
    <x:col min="3" max="3" width="26" customWidth="1"/>
    <x:col min="4" max="4" width="35" customWidth="1"/>
    <x:col min="5" max="5" width="17" customWidth="1"/>
    <x:col min="6" max="6" width="17" customWidth="1"/>
    <x:col min="7" max="7" width="17" customWidth="1"/>
    <x:col min="8" max="8" width="17" customWidth="1"/>
    <x:col min="9" max="9" width="17" customWidth="1"/>
    <x:col min="10" max="10" width="30" customWidth="1"/>
  </x:cols>
  <x:sheetData>
    <x:row r="1">
      <x:c r="C1" s="1034" t="inlineStr">
        <x:is>
          <x:t xml:space="preserve">Start Here · Toolkit guide</x:t>
        </x:is>
      </x:c>
    </x:row>
    <x:row r="2">
      <x:c r="C2" s="261" t="inlineStr">
        <x:is>
          <x:t xml:space="preserve">Milestone 6: Offer and Due Diligence</x:t>
        </x:is>
      </x:c>
      <x:c r="D2" s="262" t="n"/>
      <x:c r="E2" s="262" t="n"/>
      <x:c r="F2" s="262" t="n"/>
      <x:c r="G2" s="262" t="n"/>
      <x:c r="H2" s="262" t="n"/>
      <x:c r="I2" s="262" t="n"/>
      <x:c r="J2" s="262" t="n"/>
    </x:row>
    <x:row r="3">
      <x:c r="C3" s="263" t="n"/>
      <x:c r="D3" s="263" t="n"/>
      <x:c r="E3" s="263" t="n"/>
      <x:c r="F3" s="263" t="n"/>
      <x:c r="G3" s="263" t="n"/>
      <x:c r="H3" s="263" t="n"/>
      <x:c r="I3" s="263" t="n"/>
      <x:c r="J3" s="263" t="n"/>
    </x:row>
    <x:row r="4">
      <x:c r="C4" s="264" t="inlineStr">
        <x:is>
          <x:t xml:space="preserve">Record the reason for the offer, evidence every critical item and keep completion controls separate.</x:t>
        </x:is>
      </x:c>
      <x:c r="D4" s="264" t="n"/>
      <x:c r="E4" s="264" t="n"/>
      <x:c r="F4" s="264" t="n"/>
      <x:c r="G4" s="264" t="n"/>
      <x:c r="H4" s="264" t="n"/>
      <x:c r="I4" s="264" t="n"/>
      <x:c r="J4" s="264" t="n"/>
    </x:row>
    <x:row r="5">
      <x:c r="C5" s="262" t="n"/>
      <x:c r="D5" s="262" t="n"/>
      <x:c r="E5" s="262" t="n"/>
      <x:c r="F5" s="262" t="n"/>
      <x:c r="G5" s="262" t="n"/>
      <x:c r="H5" s="262" t="n"/>
      <x:c r="I5" s="262" t="n"/>
      <x:c r="J5" s="262" t="n"/>
    </x:row>
    <x:row r="6">
      <x:c r="C6" s="879" t="inlineStr">
        <x:is>
          <x:t xml:space="preserve">Property / deal ID</x:t>
        </x:is>
      </x:c>
      <x:c r="D6" s="929" t="str"/>
      <x:c r="E6" s="879" t="n"/>
      <x:c r="F6" s="879" t="n"/>
      <x:c r="G6" s="879" t="n"/>
      <x:c r="H6" s="879" t="n"/>
      <x:c r="I6" s="879" t="n"/>
      <x:c r="J6" s="879" t="n"/>
    </x:row>
    <x:row r="7">
      <x:c r="C7" s="879" t="inlineStr">
        <x:is>
          <x:t xml:space="preserve">Offer amount</x:t>
        </x:is>
      </x:c>
      <x:c r="D7" s="958" t="n">
        <x:v>0</x:v>
      </x:c>
      <x:c r="E7" s="879" t="n"/>
      <x:c r="F7" s="879" t="n"/>
      <x:c r="G7" s="879" t="n"/>
      <x:c r="H7" s="879" t="n"/>
      <x:c r="I7" s="879" t="n"/>
      <x:c r="J7" s="879" t="n"/>
    </x:row>
    <x:row r="8">
      <x:c r="C8" s="879" t="inlineStr">
        <x:is>
          <x:t xml:space="preserve">Offer rationale</x:t>
        </x:is>
      </x:c>
      <x:c r="D8" s="930" t="str"/>
      <x:c r="E8" s="879" t="n"/>
      <x:c r="F8" s="879" t="n"/>
      <x:c r="G8" s="879" t="n"/>
      <x:c r="H8" s="879" t="n"/>
      <x:c r="I8" s="879" t="n"/>
      <x:c r="J8" s="879" t="n"/>
    </x:row>
    <x:row r="9">
      <x:c r="C9" s="879" t="inlineStr">
        <x:is>
          <x:t xml:space="preserve">Walk-away condition</x:t>
        </x:is>
      </x:c>
      <x:c r="D9" s="930" t="str"/>
      <x:c r="E9" s="879" t="n"/>
      <x:c r="F9" s="879" t="n"/>
      <x:c r="G9" s="879" t="n"/>
      <x:c r="H9" s="879" t="n"/>
      <x:c r="I9" s="879" t="n"/>
      <x:c r="J9" s="879" t="n"/>
    </x:row>
    <x:row r="10">
      <x:c r="C10" s="879" t="inlineStr">
        <x:is>
          <x:t xml:space="preserve">Decision</x:t>
        </x:is>
      </x:c>
      <x:c r="D10" s="932" t="inlineStr">
        <x:is>
          <x:t xml:space="preserve">Revise</x:t>
        </x:is>
      </x:c>
      <x:c r="E10" s="879" t="n"/>
      <x:c r="F10" s="879" t="n"/>
      <x:c r="G10" s="879" t="n"/>
      <x:c r="H10" s="879" t="n"/>
      <x:c r="I10" s="879" t="n"/>
      <x:c r="J10" s="879" t="n"/>
    </x:row>
    <x:row r="11">
      <x:c r="C11" s="879" t="n"/>
      <x:c r="D11" s="879" t="n"/>
      <x:c r="E11" s="879" t="n"/>
      <x:c r="F11" s="879" t="n"/>
      <x:c r="G11" s="879" t="n"/>
      <x:c r="H11" s="879" t="n"/>
      <x:c r="I11" s="879" t="n"/>
      <x:c r="J11" s="879" t="n"/>
    </x:row>
    <x:row r="12" ht="24" customHeight="1">
      <x:c r="C12" s="1084" t="inlineStr">
        <x:is>
          <x:t xml:space="preserve">Due diligence control room</x:t>
        </x:is>
      </x:c>
      <x:c r="D12" s="1085" t="n"/>
      <x:c r="E12" s="1085" t="n"/>
      <x:c r="F12" s="1085" t="n"/>
      <x:c r="G12" s="1085" t="n"/>
      <x:c r="H12" s="1085" t="n"/>
      <x:c r="I12" s="1085" t="n"/>
      <x:c r="J12" s="1086" t="n"/>
    </x:row>
    <x:row r="13" ht="30" customHeight="1">
      <x:c r="C13" s="1087" t="inlineStr">
        <x:is>
          <x:t xml:space="preserve">Category</x:t>
        </x:is>
      </x:c>
      <x:c r="D13" s="1088" t="inlineStr">
        <x:is>
          <x:t xml:space="preserve">Question / evidence</x:t>
        </x:is>
      </x:c>
      <x:c r="E13" s="1088" t="inlineStr">
        <x:is>
          <x:t xml:space="preserve">Critical?</x:t>
        </x:is>
      </x:c>
      <x:c r="F13" s="1088" t="inlineStr">
        <x:is>
          <x:t xml:space="preserve">Status</x:t>
        </x:is>
      </x:c>
      <x:c r="G13" s="1088" t="inlineStr">
        <x:is>
          <x:t xml:space="preserve">Owner</x:t>
        </x:is>
      </x:c>
      <x:c r="H13" s="1088" t="inlineStr">
        <x:is>
          <x:t xml:space="preserve">Due date</x:t>
        </x:is>
      </x:c>
      <x:c r="I13" s="1088" t="inlineStr">
        <x:is>
          <x:t xml:space="preserve">Evidence location</x:t>
        </x:is>
      </x:c>
      <x:c r="J13" s="1089" t="inlineStr">
        <x:is>
          <x:t xml:space="preserve">Impact / action</x:t>
        </x:is>
      </x:c>
    </x:row>
    <x:row r="14">
      <x:c r="C14" s="879" t="inlineStr">
        <x:is>
          <x:t xml:space="preserve">Title / ownership</x:t>
        </x:is>
      </x:c>
      <x:c r="D14" s="879" t="inlineStr">
        <x:is>
          <x:t xml:space="preserve">Official ownership, restrictions and charges checked</x:t>
        </x:is>
      </x:c>
      <x:c r="E14" s="879" t="inlineStr">
        <x:is>
          <x:t xml:space="preserve">Yes</x:t>
        </x:is>
      </x:c>
      <x:c r="F14" s="933" t="inlineStr">
        <x:is>
          <x:t xml:space="preserve">Not started</x:t>
        </x:is>
      </x:c>
      <x:c r="G14" s="936" t="str"/>
      <x:c r="H14" s="934" t="n"/>
      <x:c r="I14" s="936" t="str"/>
      <x:c r="J14" s="939" t="str"/>
    </x:row>
    <x:row r="15">
      <x:c r="C15" s="879" t="inlineStr">
        <x:is>
          <x:t xml:space="preserve">Finance</x:t>
        </x:is>
      </x:c>
      <x:c r="D15" s="879" t="inlineStr">
        <x:is>
          <x:t xml:space="preserve">Written terms reconcile to cash required</x:t>
        </x:is>
      </x:c>
      <x:c r="E15" s="879" t="inlineStr">
        <x:is>
          <x:t xml:space="preserve">Yes</x:t>
        </x:is>
      </x:c>
      <x:c r="F15" s="940" t="inlineStr">
        <x:is>
          <x:t xml:space="preserve">Not started</x:t>
        </x:is>
      </x:c>
      <x:c r="G15" s="943" t="str"/>
      <x:c r="H15" s="941" t="n"/>
      <x:c r="I15" s="943" t="str"/>
      <x:c r="J15" s="946" t="str"/>
    </x:row>
    <x:row r="16">
      <x:c r="C16" s="879" t="inlineStr">
        <x:is>
          <x:t xml:space="preserve">Condition</x:t>
        </x:is>
      </x:c>
      <x:c r="D16" s="879" t="inlineStr">
        <x:is>
          <x:t xml:space="preserve">Survey / inspection findings costed</x:t>
        </x:is>
      </x:c>
      <x:c r="E16" s="879" t="inlineStr">
        <x:is>
          <x:t xml:space="preserve">Yes</x:t>
        </x:is>
      </x:c>
      <x:c r="F16" s="940" t="inlineStr">
        <x:is>
          <x:t xml:space="preserve">Not started</x:t>
        </x:is>
      </x:c>
      <x:c r="G16" s="943" t="str"/>
      <x:c r="H16" s="941" t="n"/>
      <x:c r="I16" s="943" t="str"/>
      <x:c r="J16" s="946" t="str"/>
    </x:row>
    <x:row r="17">
      <x:c r="C17" s="879" t="inlineStr">
        <x:is>
          <x:t xml:space="preserve">Planning / use</x:t>
        </x:is>
      </x:c>
      <x:c r="D17" s="879" t="inlineStr">
        <x:is>
          <x:t xml:space="preserve">Intended use verified with official route</x:t>
        </x:is>
      </x:c>
      <x:c r="E17" s="879" t="inlineStr">
        <x:is>
          <x:t xml:space="preserve">Yes</x:t>
        </x:is>
      </x:c>
      <x:c r="F17" s="940" t="inlineStr">
        <x:is>
          <x:t xml:space="preserve">Not started</x:t>
        </x:is>
      </x:c>
      <x:c r="G17" s="943" t="str"/>
      <x:c r="H17" s="941" t="n"/>
      <x:c r="I17" s="943" t="str"/>
      <x:c r="J17" s="946" t="str"/>
    </x:row>
    <x:row r="18">
      <x:c r="C18" s="879" t="inlineStr">
        <x:is>
          <x:t xml:space="preserve">Income</x:t>
        </x:is>
      </x:c>
      <x:c r="D18" s="879" t="inlineStr">
        <x:is>
          <x:t xml:space="preserve">Achieved demand and rent evidence saved</x:t>
        </x:is>
      </x:c>
      <x:c r="E18" s="879" t="inlineStr">
        <x:is>
          <x:t xml:space="preserve">Yes</x:t>
        </x:is>
      </x:c>
      <x:c r="F18" s="940" t="inlineStr">
        <x:is>
          <x:t xml:space="preserve">Not started</x:t>
        </x:is>
      </x:c>
      <x:c r="G18" s="943" t="str"/>
      <x:c r="H18" s="941" t="n"/>
      <x:c r="I18" s="943" t="str"/>
      <x:c r="J18" s="946" t="str"/>
    </x:row>
    <x:row r="19">
      <x:c r="C19" s="879" t="inlineStr">
        <x:is>
          <x:t xml:space="preserve">Insurance / risk</x:t>
        </x:is>
      </x:c>
      <x:c r="D19" s="879" t="inlineStr">
        <x:is>
          <x:t xml:space="preserve">Cover and exclusions reviewed</x:t>
        </x:is>
      </x:c>
      <x:c r="E19" s="879" t="inlineStr">
        <x:is>
          <x:t xml:space="preserve">Yes</x:t>
        </x:is>
      </x:c>
      <x:c r="F19" s="940" t="inlineStr">
        <x:is>
          <x:t xml:space="preserve">Not started</x:t>
        </x:is>
      </x:c>
      <x:c r="G19" s="943" t="str"/>
      <x:c r="H19" s="941" t="n"/>
      <x:c r="I19" s="943" t="str"/>
      <x:c r="J19" s="946" t="str"/>
    </x:row>
    <x:row r="20">
      <x:c r="C20" s="879" t="inlineStr">
        <x:is>
          <x:t xml:space="preserve">Completion</x:t>
        </x:is>
      </x:c>
      <x:c r="D20" s="879" t="inlineStr">
        <x:is>
          <x:t xml:space="preserve">Final statement and payment controls reconciled</x:t>
        </x:is>
      </x:c>
      <x:c r="E20" s="879" t="inlineStr">
        <x:is>
          <x:t xml:space="preserve">Yes</x:t>
        </x:is>
      </x:c>
      <x:c r="F20" s="940" t="inlineStr">
        <x:is>
          <x:t xml:space="preserve">Not started</x:t>
        </x:is>
      </x:c>
      <x:c r="G20" s="943" t="str"/>
      <x:c r="H20" s="941" t="n"/>
      <x:c r="I20" s="943" t="str"/>
      <x:c r="J20" s="946" t="str"/>
    </x:row>
    <x:row r="21">
      <x:c r="C21" s="879" t="inlineStr">
        <x:is>
          <x:t xml:space="preserve">Operations</x:t>
        </x:is>
      </x:c>
      <x:c r="D21" s="879" t="inlineStr">
        <x:is>
          <x:t xml:space="preserve">First 30-day actions and evidence owners assigned</x:t>
        </x:is>
      </x:c>
      <x:c r="E21" s="879" t="inlineStr">
        <x:is>
          <x:t xml:space="preserve">No</x:t>
        </x:is>
      </x:c>
      <x:c r="F21" s="947" t="inlineStr">
        <x:is>
          <x:t xml:space="preserve">Not started</x:t>
        </x:is>
      </x:c>
      <x:c r="G21" s="950" t="str"/>
      <x:c r="H21" s="948" t="n"/>
      <x:c r="I21" s="950" t="str"/>
      <x:c r="J21" s="953" t="str"/>
    </x:row>
    <x:row r="22">
      <x:c r="C22" s="879" t="n"/>
      <x:c r="D22" s="879" t="n"/>
      <x:c r="E22" s="879" t="n"/>
      <x:c r="F22" s="879" t="n"/>
      <x:c r="G22" s="879" t="n"/>
      <x:c r="H22" s="879" t="n"/>
      <x:c r="I22" s="879" t="n"/>
      <x:c r="J22" s="879" t="n"/>
    </x:row>
    <x:row r="23">
      <x:c r="C23" s="879" t="inlineStr">
        <x:is>
          <x:t xml:space="preserve">Critical items incomplete</x:t>
        </x:is>
      </x:c>
      <x:c r="D23" s="382" t="n">
        <x:f>COUNTIFS(E14:E21,"Yes",F14:F21,"&lt;&gt;Complete")</x:f>
        <x:v>7</x:v>
      </x:c>
      <x:c r="E23" s="879" t="n"/>
      <x:c r="F23" s="879" t="n"/>
      <x:c r="G23" s="879" t="n"/>
      <x:c r="H23" s="879" t="n"/>
      <x:c r="I23" s="879" t="n"/>
      <x:c r="J23" s="879" t="n"/>
    </x:row>
    <x:row r="24">
      <x:c r="C24" s="378" t="inlineStr">
        <x:is>
          <x:t xml:space="preserve">Completion gate</x:t>
        </x:is>
      </x:c>
      <x:c r="D24" s="879" t="n"/>
      <x:c r="E24" s="879" t="n"/>
      <x:c r="F24" s="879" t="n"/>
      <x:c r="G24" s="879" t="n"/>
      <x:c r="H24" s="879" t="n"/>
      <x:c r="I24" s="879" t="n"/>
      <x:c r="J24" s="379" t="str">
        <x:f>IF(AND(D6&lt;&gt;"",D8&lt;&gt;"",D9&lt;&gt;"",D10&lt;&gt;"",D23=0),"Complete","Action needed")</x:f>
        <x:v>Action needed</x:v>
      </x:c>
    </x:row>
    <x:row r="25">
      <x:c r="C25" s="879" t="n"/>
      <x:c r="D25" s="879" t="n"/>
      <x:c r="E25" s="879" t="n"/>
      <x:c r="F25" s="879" t="n"/>
      <x:c r="G25" s="879" t="n"/>
      <x:c r="H25" s="879" t="n"/>
      <x:c r="I25" s="879" t="n"/>
      <x:c r="J25" s="879" t="n"/>
    </x:row>
    <x:row r="26">
      <x:c r="C26" s="879" t="n"/>
      <x:c r="D26" s="879" t="n"/>
      <x:c r="E26" s="879" t="n"/>
      <x:c r="F26" s="879" t="n"/>
      <x:c r="G26" s="879" t="n"/>
      <x:c r="H26" s="879" t="n"/>
      <x:c r="I26" s="879" t="n"/>
      <x:c r="J26" s="879" t="n"/>
    </x:row>
    <x:row r="27" ht="25" customHeight="1">
      <x:c r="C27" s="1090" t="inlineStr">
        <x:is>
          <x:t xml:space="preserve">Offer Decision Record · Lesson 5.2</x:t>
        </x:is>
      </x:c>
      <x:c r="D27" s="1091" t="n"/>
      <x:c r="E27" s="1091" t="n"/>
      <x:c r="F27" s="1091" t="n"/>
      <x:c r="G27" s="1091" t="n"/>
      <x:c r="H27" s="1091" t="n"/>
      <x:c r="I27" s="1091" t="n"/>
      <x:c r="J27" s="1091" t="n"/>
    </x:row>
    <x:row r="28" ht="24" customHeight="1">
      <x:c r="C28" s="868" t="inlineStr">
        <x:is>
          <x:t xml:space="preserve">Use one dated property case. This learning record does not send or authorise an offer.</x:t>
        </x:is>
      </x:c>
      <x:c r="D28" s="864" t="n"/>
      <x:c r="E28" s="864" t="n"/>
      <x:c r="F28" s="864" t="n"/>
      <x:c r="G28" s="864" t="n"/>
      <x:c r="H28" s="864" t="n"/>
      <x:c r="I28" s="864" t="n"/>
      <x:c r="J28" s="864" t="n"/>
    </x:row>
    <x:row r="29" ht="26" customHeight="1">
      <x:c r="C29" s="864" t="inlineStr">
        <x:is>
          <x:t xml:space="preserve">Seller / counterparty</x:t>
        </x:is>
      </x:c>
      <x:c r="D29" s="1014" t="n"/>
      <x:c r="E29" s="864" t="n"/>
      <x:c r="F29" s="864" t="inlineStr">
        <x:is>
          <x:t xml:space="preserve">Jurisdiction</x:t>
        </x:is>
      </x:c>
      <x:c r="G29" s="1014" t="n"/>
      <x:c r="H29" s="864" t="inlineStr">
        <x:is>
          <x:t xml:space="preserve">Decision date</x:t>
        </x:is>
      </x:c>
      <x:c r="I29" s="1038" t="n"/>
      <x:c r="J29" s="864" t="n"/>
    </x:row>
    <x:row r="30" ht="26" customHeight="1">
      <x:c r="C30" s="864" t="inlineStr">
        <x:is>
          <x:t xml:space="preserve">Authority / channel</x:t>
        </x:is>
      </x:c>
      <x:c r="D30" s="1014" t="n"/>
      <x:c r="E30" s="864" t="n"/>
      <x:c r="F30" s="864" t="inlineStr">
        <x:is>
          <x:t xml:space="preserve">Funding basis</x:t>
        </x:is>
      </x:c>
      <x:c r="G30" s="1014" t="n"/>
      <x:c r="H30" s="864" t="inlineStr">
        <x:is>
          <x:t xml:space="preserve">Offer expiry</x:t>
        </x:is>
      </x:c>
      <x:c r="I30" s="1038" t="n"/>
      <x:c r="J30" s="864" t="n"/>
    </x:row>
    <x:row r="31" ht="26" customHeight="1">
      <x:c r="C31" s="864" t="inlineStr">
        <x:is>
          <x:t xml:space="preserve">Low value estimate</x:t>
        </x:is>
      </x:c>
      <x:c r="D31" s="1039" t="n"/>
      <x:c r="E31" s="864" t="n"/>
      <x:c r="F31" s="864" t="inlineStr">
        <x:is>
          <x:t xml:space="preserve">Works</x:t>
        </x:is>
      </x:c>
      <x:c r="G31" s="1039" t="n"/>
      <x:c r="H31" s="864" t="inlineStr">
        <x:is>
          <x:t xml:space="preserve">Risk / costs</x:t>
        </x:is>
      </x:c>
      <x:c r="I31" s="1039" t="n"/>
      <x:c r="J31" s="864" t="n"/>
    </x:row>
    <x:row r="32" ht="26" customHeight="1">
      <x:c r="C32" s="864" t="inlineStr">
        <x:is>
          <x:t xml:space="preserve">Required margin</x:t>
        </x:is>
      </x:c>
      <x:c r="D32" s="1039" t="n"/>
      <x:c r="E32" s="864" t="n"/>
      <x:c r="F32" s="864" t="inlineStr">
        <x:is>
          <x:t xml:space="preserve">Modelled cap</x:t>
        </x:is>
      </x:c>
      <x:c r="G32" s="1040" t="str">
        <x:f>IF(COUNT(D31,G31,I31,D32)=4,D31-G31-I31-D32,"")</x:f>
      </x:c>
      <x:c r="H32" s="864" t="inlineStr">
        <x:is>
          <x:t xml:space="preserve">Cap basis</x:t>
        </x:is>
      </x:c>
      <x:c r="I32" s="1014" t="n"/>
      <x:c r="J32" s="864" t="n"/>
    </x:row>
    <x:row r="33" ht="26" customHeight="1">
      <x:c r="C33" s="864" t="inlineStr">
        <x:is>
          <x:t xml:space="preserve">Opening offer</x:t>
        </x:is>
      </x:c>
      <x:c r="D33" s="1040" t="str">
        <x:f>IF(OR(D7="",D7=0),"",D7)</x:f>
      </x:c>
      <x:c r="E33" s="864" t="n"/>
      <x:c r="F33" s="864" t="inlineStr">
        <x:is>
          <x:t xml:space="preserve">Target</x:t>
        </x:is>
      </x:c>
      <x:c r="G33" s="1039" t="n"/>
      <x:c r="H33" s="864" t="inlineStr">
        <x:is>
          <x:t xml:space="preserve">Absolute cap</x:t>
        </x:is>
      </x:c>
      <x:c r="I33" s="1039" t="n"/>
      <x:c r="J33" s="864" t="n"/>
    </x:row>
    <x:row r="34" ht="31" customHeight="1">
      <x:c r="C34" s="864" t="inlineStr">
        <x:is>
          <x:t xml:space="preserve">Conditions</x:t>
        </x:is>
      </x:c>
      <x:c r="D34" s="1014" t="n"/>
      <x:c r="E34" s="864" t="n"/>
      <x:c r="F34" s="864" t="inlineStr">
        <x:is>
          <x:t xml:space="preserve">Walk-away rule</x:t>
        </x:is>
      </x:c>
      <x:c r="G34" s="870" t="str">
        <x:f>IF(D9="","",D9)</x:f>
      </x:c>
      <x:c r="H34" s="864" t="inlineStr">
        <x:is>
          <x:t xml:space="preserve">Rationale</x:t>
        </x:is>
      </x:c>
      <x:c r="I34" s="870" t="str">
        <x:f>IF(D8="","",D8)</x:f>
      </x:c>
      <x:c r="J34" s="864" t="n"/>
    </x:row>
    <x:row r="35" ht="26" customHeight="1">
      <x:c r="C35" s="864" t="inlineStr">
        <x:is>
          <x:t xml:space="preserve">Learning check</x:t>
        </x:is>
      </x:c>
      <x:c r="D35" s="870" t="str">
        <x:f>IF(OR(D6="",D8="",D9="",D29="",G29="",I29="",D30="",G30="",D34="",COUNT(D31,G31,I31,D32,D33,G33,I33)&lt;7),"Action needed",IF(OR(D31&lt;=0,G31&lt;0,I31&lt;0,D32&lt;0,G32&lt;=0,D33&lt;0,G33&lt;0,I33&lt;0,D33&gt;G33,G33&gt;I33,I33&gt;G32),"Review figures","Learning record complete"))</x:f>
        <x:v>Action needed</x:v>
      </x:c>
      <x:c r="E35" s="864" t="n"/>
      <x:c r="F35" s="864" t="n"/>
      <x:c r="G35" s="864" t="n"/>
      <x:c r="H35" s="864" t="n"/>
      <x:c r="I35" s="864" t="n"/>
      <x:c r="J35" s="864" t="n"/>
    </x:row>
    <x:row r="36" ht="24" customHeight="1">
      <x:c r="C36" s="868" t="inlineStr">
        <x:is>
          <x:t xml:space="preserve">Check the cap against cash and severe case. Keep the private cap out of the external offer.</x:t>
        </x:is>
      </x:c>
      <x:c r="D36" s="864" t="n"/>
      <x:c r="E36" s="864" t="n"/>
      <x:c r="F36" s="864" t="n"/>
      <x:c r="G36" s="864" t="n"/>
      <x:c r="H36" s="864" t="n"/>
      <x:c r="I36" s="864" t="n"/>
      <x:c r="J36" s="864" t="n"/>
    </x:row>
    <x:row r="37">
      <x:c r="C37" s="864" t="n"/>
      <x:c r="D37" s="864" t="n"/>
      <x:c r="E37" s="864" t="n"/>
      <x:c r="F37" s="864" t="n"/>
      <x:c r="G37" s="864" t="n"/>
      <x:c r="H37" s="864" t="n"/>
      <x:c r="I37" s="864" t="n"/>
      <x:c r="J37" s="864" t="n"/>
    </x:row>
    <x:row r="38" ht="28" customHeight="1">
      <x:c r="C38" s="1092" t="inlineStr">
        <x:is>
          <x:t xml:space="preserve">Date</x:t>
        </x:is>
      </x:c>
      <x:c r="D38" s="1092" t="inlineStr">
        <x:is>
          <x:t xml:space="preserve">Speaker / channel</x:t>
        </x:is>
      </x:c>
      <x:c r="E38" s="1092" t="inlineStr">
        <x:is>
          <x:t xml:space="preserve">Proposal</x:t>
        </x:is>
      </x:c>
      <x:c r="F38" s="1092" t="inlineStr">
        <x:is>
          <x:t xml:space="preserve">Conditions</x:t>
        </x:is>
      </x:c>
      <x:c r="G38" s="1092" t="inlineStr">
        <x:is>
          <x:t xml:space="preserve">New evidence</x:t>
        </x:is>
      </x:c>
      <x:c r="H38" s="1092" t="inlineStr">
        <x:is>
          <x:t xml:space="preserve">Response</x:t>
        </x:is>
      </x:c>
      <x:c r="I38" s="1092" t="inlineStr">
        <x:is>
          <x:t xml:space="preserve">Decision</x:t>
        </x:is>
      </x:c>
      <x:c r="J38" s="1092" t="inlineStr">
        <x:is>
          <x:t xml:space="preserve">Next date</x:t>
        </x:is>
      </x:c>
    </x:row>
    <x:row r="39" ht="24" customHeight="1">
      <x:c r="C39" s="1041" t="n"/>
      <x:c r="D39" s="1017" t="n"/>
      <x:c r="E39" s="1017" t="n"/>
      <x:c r="F39" s="1017" t="n"/>
      <x:c r="G39" s="1017" t="n"/>
      <x:c r="H39" s="1017" t="n"/>
      <x:c r="I39" s="1017" t="n"/>
      <x:c r="J39" s="1041" t="n"/>
    </x:row>
    <x:row r="40" ht="24" customHeight="1">
      <x:c r="C40" s="1042" t="n"/>
      <x:c r="D40" s="1018" t="n"/>
      <x:c r="E40" s="1018" t="n"/>
      <x:c r="F40" s="1018" t="n"/>
      <x:c r="G40" s="1018" t="n"/>
      <x:c r="H40" s="1018" t="n"/>
      <x:c r="I40" s="1018" t="n"/>
      <x:c r="J40" s="1042" t="n"/>
    </x:row>
    <x:row r="41" ht="24" customHeight="1">
      <x:c r="C41" s="1041" t="n"/>
      <x:c r="D41" s="1017" t="n"/>
      <x:c r="E41" s="1017" t="n"/>
      <x:c r="F41" s="1017" t="n"/>
      <x:c r="G41" s="1017" t="n"/>
      <x:c r="H41" s="1017" t="n"/>
      <x:c r="I41" s="1017" t="n"/>
      <x:c r="J41" s="1041" t="n"/>
    </x:row>
    <x:row r="42" ht="24" customHeight="1">
      <x:c r="C42" s="1042" t="n"/>
      <x:c r="D42" s="1018" t="n"/>
      <x:c r="E42" s="1018" t="n"/>
      <x:c r="F42" s="1018" t="n"/>
      <x:c r="G42" s="1018" t="n"/>
      <x:c r="H42" s="1018" t="n"/>
      <x:c r="I42" s="1018" t="n"/>
      <x:c r="J42" s="1042" t="n"/>
    </x:row>
    <x:row r="43" ht="24" customHeight="1">
      <x:c r="C43" s="1041" t="n"/>
      <x:c r="D43" s="1017" t="n"/>
      <x:c r="E43" s="1017" t="n"/>
      <x:c r="F43" s="1017" t="n"/>
      <x:c r="G43" s="1017" t="n"/>
      <x:c r="H43" s="1017" t="n"/>
      <x:c r="I43" s="1017" t="n"/>
      <x:c r="J43" s="1041" t="n"/>
    </x:row>
    <x:row r="44" ht="24" customHeight="1">
      <x:c r="C44" s="1042" t="n"/>
      <x:c r="D44" s="1018" t="n"/>
      <x:c r="E44" s="1018" t="n"/>
      <x:c r="F44" s="1018" t="n"/>
      <x:c r="G44" s="1018" t="n"/>
      <x:c r="H44" s="1018" t="n"/>
      <x:c r="I44" s="1018" t="n"/>
      <x:c r="J44" s="1042" t="n"/>
    </x:row>
    <x:row r="45" ht="24" customHeight="1">
      <x:c r="C45" s="1041" t="n"/>
      <x:c r="D45" s="1017" t="n"/>
      <x:c r="E45" s="1017" t="n"/>
      <x:c r="F45" s="1017" t="n"/>
      <x:c r="G45" s="1017" t="n"/>
      <x:c r="H45" s="1017" t="n"/>
      <x:c r="I45" s="1017" t="n"/>
      <x:c r="J45" s="1041" t="n"/>
    </x:row>
    <x:row r="46" ht="24" customHeight="1">
      <x:c r="C46" s="1042" t="n"/>
      <x:c r="D46" s="1018" t="n"/>
      <x:c r="E46" s="1018" t="n"/>
      <x:c r="F46" s="1018" t="n"/>
      <x:c r="G46" s="1018" t="n"/>
      <x:c r="H46" s="1018" t="n"/>
      <x:c r="I46" s="1018" t="n"/>
      <x:c r="J46" s="1042" t="n"/>
    </x:row>
    <x:row r="47" ht="24" customHeight="1">
      <x:c r="C47" s="1041" t="n"/>
      <x:c r="D47" s="1017" t="n"/>
      <x:c r="E47" s="1017" t="n"/>
      <x:c r="F47" s="1017" t="n"/>
      <x:c r="G47" s="1017" t="n"/>
      <x:c r="H47" s="1017" t="n"/>
      <x:c r="I47" s="1017" t="n"/>
      <x:c r="J47" s="1041" t="n"/>
    </x:row>
    <x:row r="48" ht="24" customHeight="1">
      <x:c r="C48" s="1042" t="n"/>
      <x:c r="D48" s="1018" t="n"/>
      <x:c r="E48" s="1018" t="n"/>
      <x:c r="F48" s="1018" t="n"/>
      <x:c r="G48" s="1018" t="n"/>
      <x:c r="H48" s="1018" t="n"/>
      <x:c r="I48" s="1018" t="n"/>
      <x:c r="J48" s="1042" t="n"/>
    </x:row>
    <x:row r="49">
      <x:c r="C49" s="864" t="n"/>
      <x:c r="D49" s="864" t="n"/>
      <x:c r="E49" s="864" t="n"/>
      <x:c r="F49" s="864" t="n"/>
      <x:c r="G49" s="864" t="n"/>
      <x:c r="H49" s="864" t="n"/>
      <x:c r="I49" s="864" t="n"/>
      <x:c r="J49" s="864" t="n"/>
    </x:row>
    <x:row r="50" ht="25" customHeight="1">
      <x:c r="C50" s="868" t="inlineStr">
        <x:is>
          <x:t xml:space="preserve">Log each material response before changing any price. Recalculate only when a verified input changes.</x:t>
        </x:is>
      </x:c>
      <x:c r="D50" s="864" t="n"/>
      <x:c r="E50" s="864" t="n"/>
      <x:c r="F50" s="864" t="n"/>
      <x:c r="G50" s="864" t="n"/>
      <x:c r="H50" s="864" t="n"/>
      <x:c r="I50" s="864" t="n"/>
      <x:c r="J50" s="864" t="n"/>
    </x:row>
    <x:row r="51">
      <x:c r="C51" s="380" t="n"/>
      <x:c r="D51" s="380" t="n"/>
      <x:c r="E51" s="380" t="n"/>
      <x:c r="F51" s="380" t="n"/>
      <x:c r="G51" s="380" t="n"/>
      <x:c r="H51" s="380" t="n"/>
      <x:c r="I51" s="380" t="n"/>
      <x:c r="J51" s="380" t="n"/>
    </x:row>
    <x:row r="52">
      <x:c r="C52" s="380" t="n"/>
      <x:c r="D52" s="380" t="n"/>
      <x:c r="E52" s="380" t="n"/>
      <x:c r="F52" s="380" t="n"/>
      <x:c r="G52" s="380" t="n"/>
      <x:c r="H52" s="380" t="n"/>
      <x:c r="I52" s="380" t="n"/>
      <x:c r="J52" s="380" t="n"/>
    </x:row>
    <x:row r="53">
      <x:c r="C53" s="380" t="n"/>
      <x:c r="D53" s="380" t="n"/>
      <x:c r="E53" s="380" t="n"/>
      <x:c r="F53" s="380" t="n"/>
      <x:c r="G53" s="380" t="n"/>
      <x:c r="H53" s="380" t="n"/>
      <x:c r="I53" s="380" t="n"/>
      <x:c r="J53" s="380" t="n"/>
    </x:row>
    <x:row r="54">
      <x:c r="C54" s="380" t="n"/>
      <x:c r="D54" s="380" t="n"/>
      <x:c r="E54" s="380" t="n"/>
      <x:c r="F54" s="380" t="n"/>
      <x:c r="G54" s="380" t="n"/>
      <x:c r="H54" s="380" t="n"/>
      <x:c r="I54" s="380" t="n"/>
      <x:c r="J54" s="380" t="n"/>
    </x:row>
    <x:row r="55">
      <x:c r="C55" s="380" t="n"/>
      <x:c r="D55" s="380" t="n"/>
      <x:c r="E55" s="380" t="n"/>
      <x:c r="F55" s="380" t="n"/>
      <x:c r="G55" s="380" t="n"/>
      <x:c r="H55" s="380" t="n"/>
      <x:c r="I55" s="380" t="n"/>
      <x:c r="J55" s="380" t="n"/>
    </x:row>
    <x:row r="56">
      <x:c r="C56" s="380" t="n"/>
      <x:c r="D56" s="380" t="n"/>
      <x:c r="E56" s="380" t="n"/>
      <x:c r="F56" s="380" t="n"/>
      <x:c r="G56" s="380" t="n"/>
      <x:c r="H56" s="380" t="n"/>
      <x:c r="I56" s="380" t="n"/>
      <x:c r="J56" s="380" t="n"/>
    </x:row>
    <x:row r="57">
      <x:c r="C57" s="380" t="n"/>
      <x:c r="D57" s="380" t="n"/>
      <x:c r="E57" s="380" t="n"/>
      <x:c r="F57" s="380" t="n"/>
      <x:c r="G57" s="380" t="n"/>
      <x:c r="H57" s="380" t="n"/>
      <x:c r="I57" s="380" t="n"/>
      <x:c r="J57" s="380" t="n"/>
    </x:row>
    <x:row r="58">
      <x:c r="C58" s="380" t="n"/>
      <x:c r="D58" s="380" t="n"/>
      <x:c r="E58" s="380" t="n"/>
      <x:c r="F58" s="380" t="n"/>
      <x:c r="G58" s="380" t="n"/>
      <x:c r="H58" s="380" t="n"/>
      <x:c r="I58" s="380" t="n"/>
      <x:c r="J58" s="380" t="n"/>
    </x:row>
    <x:row r="59">
      <x:c r="C59" s="380" t="n"/>
      <x:c r="D59" s="380" t="n"/>
      <x:c r="E59" s="380" t="n"/>
      <x:c r="F59" s="380" t="n"/>
      <x:c r="G59" s="380" t="n"/>
      <x:c r="H59" s="380" t="n"/>
      <x:c r="I59" s="380" t="n"/>
      <x:c r="J59" s="380" t="n"/>
    </x:row>
    <x:row r="60">
      <x:c r="C60" s="380" t="n"/>
      <x:c r="D60" s="380" t="n"/>
      <x:c r="E60" s="380" t="n"/>
      <x:c r="F60" s="380" t="n"/>
      <x:c r="G60" s="380" t="n"/>
      <x:c r="H60" s="380" t="n"/>
      <x:c r="I60" s="380" t="n"/>
      <x:c r="J60" s="380" t="n"/>
    </x:row>
  </x:sheetData>
  <x:sheetProtection selectLockedCells="0" selectUnlockedCells="0" sheet="1" objects="1" insertRows="1" insertHyperlinks="1" autoFilter="1" scenarios="1" formatColumns="1" deleteColumns="1" insertColumns="1" pivotTables="1" deleteRows="1" formatCells="1" formatRows="1" sort="1"/>
  <x:conditionalFormatting sqref="J24:J24">
    <x:cfRule type="containsText" dxfId="0" priority="1" operator="containsText" text="Complete"/>
    <x:cfRule type="containsText" dxfId="1" priority="2" operator="containsText" text="Action needed"/>
  </x:conditionalFormatting>
  <x:dataValidations count="3">
    <x:dataValidation type="list" allowBlank="0" showDropDown="0" showInputMessage="0" showErrorMessage="0" sqref="D10">
      <x:formula1>"Proceed,Revise,Do not proceed"</x:formula1>
    </x:dataValidation>
    <x:dataValidation type="list" allowBlank="0" showDropDown="0" showInputMessage="0" showErrorMessage="0" sqref="F14:F21">
      <x:formula1>"Not started,In progress,Complete,Blocked,Not applicable"</x:formula1>
    </x:dataValidation>
    <x:dataValidation type="list" allowBlank="0" showDropDown="0" showInputMessage="0" showErrorMessage="0" sqref="I39:I48">
      <x:formula1>"Accept,Counter,Pause,Withdraw"</x:formula1>
    </x:dataValidation>
  </x:dataValidations>
  <x:hyperlinks>
    <x:hyperlink ref="C1" location="'Start Here'!B2"/>
  </x:hyperlink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Pr>
    <x:tabColor rgb="FF315B7D"/>
  </x:sheetPr>
  <x:sheetViews>
    <x:sheetView showGridLines="0" workbookViewId="0">
      <x:pane ySplit="12" topLeftCell="A13" activePane="bottomLeft" state="frozen"/>
    </x:sheetView>
  </x:sheetViews>
  <x:sheetFormatPr baseColWidth="8" defaultRowHeight="15"/>
  <x:cols>
    <x:col min="1" max="1" width="3" customWidth="1"/>
    <x:col min="2" max="2" width="3" customWidth="1"/>
    <x:col min="3" max="3" width="26" customWidth="1"/>
    <x:col min="4" max="4" width="17" customWidth="1"/>
    <x:col min="5" max="5" width="17" customWidth="1"/>
    <x:col min="6" max="6" width="17" customWidth="1"/>
    <x:col min="7" max="7" width="17" customWidth="1"/>
    <x:col min="8" max="8" width="17" customWidth="1"/>
    <x:col min="9" max="9" width="30" customWidth="1"/>
    <x:col min="10" max="10" width="17" customWidth="1"/>
  </x:cols>
  <x:sheetData>
    <x:row r="1">
      <x:c r="C1" s="1034" t="inlineStr">
        <x:is>
          <x:t xml:space="preserve">Start Here · Toolkit guide</x:t>
        </x:is>
      </x:c>
    </x:row>
    <x:row r="2">
      <x:c r="C2" s="261" t="inlineStr">
        <x:is>
          <x:t xml:space="preserve">Milestone 7: Property Operating System</x:t>
        </x:is>
      </x:c>
      <x:c r="D2" s="262" t="n"/>
      <x:c r="E2" s="262" t="n"/>
      <x:c r="F2" s="262" t="n"/>
      <x:c r="G2" s="262" t="n"/>
      <x:c r="H2" s="262" t="n"/>
      <x:c r="I2" s="262" t="n"/>
      <x:c r="J2" s="262" t="n"/>
    </x:row>
    <x:row r="3">
      <x:c r="C3" s="263" t="n"/>
      <x:c r="D3" s="263" t="n"/>
      <x:c r="E3" s="263" t="n"/>
      <x:c r="F3" s="263" t="n"/>
      <x:c r="G3" s="263" t="n"/>
      <x:c r="H3" s="263" t="n"/>
      <x:c r="I3" s="263" t="n"/>
      <x:c r="J3" s="263" t="n"/>
    </x:row>
    <x:row r="4">
      <x:c r="C4" s="264" t="inlineStr">
        <x:is>
          <x:t xml:space="preserve">Track controls by property, jurisdiction, owner, date, source and saved evidence.</x:t>
        </x:is>
      </x:c>
      <x:c r="D4" s="264" t="n"/>
      <x:c r="E4" s="264" t="n"/>
      <x:c r="F4" s="264" t="n"/>
      <x:c r="G4" s="264" t="n"/>
      <x:c r="H4" s="264" t="n"/>
      <x:c r="I4" s="264" t="n"/>
      <x:c r="J4" s="264" t="n"/>
    </x:row>
    <x:row r="5">
      <x:c r="C5" s="262" t="n"/>
      <x:c r="D5" s="262" t="n"/>
      <x:c r="E5" s="262" t="n"/>
      <x:c r="F5" s="262" t="n"/>
      <x:c r="G5" s="262" t="n"/>
      <x:c r="H5" s="262" t="n"/>
      <x:c r="I5" s="262" t="n"/>
      <x:c r="J5" s="262" t="n"/>
    </x:row>
    <x:row r="6">
      <x:c r="C6" s="879" t="inlineStr">
        <x:is>
          <x:t xml:space="preserve">Property / asset ID</x:t>
        </x:is>
      </x:c>
      <x:c r="D6" s="929" t="str"/>
      <x:c r="E6" s="879" t="n"/>
      <x:c r="F6" s="879" t="n"/>
      <x:c r="G6" s="879" t="n"/>
      <x:c r="H6" s="879" t="n"/>
      <x:c r="I6" s="879" t="n"/>
      <x:c r="J6" s="879" t="n"/>
    </x:row>
    <x:row r="7">
      <x:c r="C7" s="879" t="inlineStr">
        <x:is>
          <x:t xml:space="preserve">Jurisdiction</x:t>
        </x:is>
      </x:c>
      <x:c r="D7" s="930" t="inlineStr">
        <x:is>
          <x:t xml:space="preserve">England</x:t>
        </x:is>
      </x:c>
      <x:c r="E7" s="879" t="n"/>
      <x:c r="F7" s="879" t="n"/>
      <x:c r="G7" s="879" t="n"/>
      <x:c r="H7" s="879" t="n"/>
      <x:c r="I7" s="879" t="n"/>
      <x:c r="J7" s="879" t="n"/>
    </x:row>
    <x:row r="8">
      <x:c r="C8" s="879" t="inlineStr">
        <x:is>
          <x:t xml:space="preserve">Operator / manager</x:t>
        </x:is>
      </x:c>
      <x:c r="D8" s="930" t="str"/>
      <x:c r="E8" s="879" t="n"/>
      <x:c r="F8" s="879" t="n"/>
      <x:c r="G8" s="879" t="n"/>
      <x:c r="H8" s="879" t="n"/>
      <x:c r="I8" s="879" t="n"/>
      <x:c r="J8" s="879" t="n"/>
    </x:row>
    <x:row r="9">
      <x:c r="C9" s="879" t="inlineStr">
        <x:is>
          <x:t xml:space="preserve">Operating review date</x:t>
        </x:is>
      </x:c>
      <x:c r="D9" s="959" t="n">
        <x:v>46284</x:v>
      </x:c>
      <x:c r="E9" s="879" t="n"/>
      <x:c r="F9" s="879" t="n"/>
      <x:c r="G9" s="879" t="n"/>
      <x:c r="H9" s="879" t="n"/>
      <x:c r="I9" s="879" t="n"/>
      <x:c r="J9" s="879" t="n"/>
    </x:row>
    <x:row r="10">
      <x:c r="C10" s="879" t="n"/>
      <x:c r="D10" s="879" t="n"/>
      <x:c r="E10" s="879" t="n"/>
      <x:c r="F10" s="879" t="n"/>
      <x:c r="G10" s="879" t="n"/>
      <x:c r="H10" s="879" t="n"/>
      <x:c r="I10" s="879" t="n"/>
      <x:c r="J10" s="879" t="n"/>
    </x:row>
    <x:row r="11" ht="24" customHeight="1">
      <x:c r="C11" s="1084" t="inlineStr">
        <x:is>
          <x:t xml:space="preserve">Compliance and operating calendar</x:t>
        </x:is>
      </x:c>
      <x:c r="D11" s="1085" t="n"/>
      <x:c r="E11" s="1085" t="n"/>
      <x:c r="F11" s="1085" t="n"/>
      <x:c r="G11" s="1085" t="n"/>
      <x:c r="H11" s="1085" t="n"/>
      <x:c r="I11" s="1085" t="n"/>
      <x:c r="J11" s="1086" t="n"/>
    </x:row>
    <x:row r="12" ht="30" customHeight="1">
      <x:c r="C12" s="1087" t="inlineStr">
        <x:is>
          <x:t xml:space="preserve">Control</x:t>
        </x:is>
      </x:c>
      <x:c r="D12" s="1088" t="inlineStr">
        <x:is>
          <x:t xml:space="preserve">Jurisdiction</x:t>
        </x:is>
      </x:c>
      <x:c r="E12" s="1088" t="inlineStr">
        <x:is>
          <x:t xml:space="preserve">Trigger / renewal</x:t>
        </x:is>
      </x:c>
      <x:c r="F12" s="1088" t="inlineStr">
        <x:is>
          <x:t xml:space="preserve">Due date</x:t>
        </x:is>
      </x:c>
      <x:c r="G12" s="1088" t="inlineStr">
        <x:is>
          <x:t xml:space="preserve">Owner</x:t>
        </x:is>
      </x:c>
      <x:c r="H12" s="1088" t="inlineStr">
        <x:is>
          <x:t xml:space="preserve">Status</x:t>
        </x:is>
      </x:c>
      <x:c r="I12" s="1088" t="inlineStr">
        <x:is>
          <x:t xml:space="preserve">Official source</x:t>
        </x:is>
      </x:c>
      <x:c r="J12" s="1089" t="inlineStr">
        <x:is>
          <x:t xml:space="preserve">Evidence saved?</x:t>
        </x:is>
      </x:c>
    </x:row>
    <x:row r="13">
      <x:c r="C13" s="879" t="inlineStr">
        <x:is>
          <x:t xml:space="preserve">Safety certificate / inspection</x:t>
        </x:is>
      </x:c>
      <x:c r="D13" s="933" t="str"/>
      <x:c r="E13" s="936" t="str"/>
      <x:c r="F13" s="934" t="n"/>
      <x:c r="G13" s="936" t="str"/>
      <x:c r="H13" s="936" t="inlineStr">
        <x:is>
          <x:t xml:space="preserve">Not started</x:t>
        </x:is>
      </x:c>
      <x:c r="I13" s="936" t="str"/>
      <x:c r="J13" s="939" t="inlineStr">
        <x:is>
          <x:t xml:space="preserve">No</x:t>
        </x:is>
      </x:c>
    </x:row>
    <x:row r="14">
      <x:c r="C14" s="879" t="inlineStr">
        <x:is>
          <x:t xml:space="preserve">Licence / registration</x:t>
        </x:is>
      </x:c>
      <x:c r="D14" s="940" t="str"/>
      <x:c r="E14" s="943" t="str"/>
      <x:c r="F14" s="941" t="n"/>
      <x:c r="G14" s="943" t="str"/>
      <x:c r="H14" s="943" t="inlineStr">
        <x:is>
          <x:t xml:space="preserve">Not started</x:t>
        </x:is>
      </x:c>
      <x:c r="I14" s="943" t="str"/>
      <x:c r="J14" s="946" t="inlineStr">
        <x:is>
          <x:t xml:space="preserve">No</x:t>
        </x:is>
      </x:c>
    </x:row>
    <x:row r="15">
      <x:c r="C15" s="879" t="inlineStr">
        <x:is>
          <x:t xml:space="preserve">Insurance renewal</x:t>
        </x:is>
      </x:c>
      <x:c r="D15" s="940" t="str"/>
      <x:c r="E15" s="943" t="str"/>
      <x:c r="F15" s="941" t="n"/>
      <x:c r="G15" s="943" t="str"/>
      <x:c r="H15" s="943" t="inlineStr">
        <x:is>
          <x:t xml:space="preserve">Not started</x:t>
        </x:is>
      </x:c>
      <x:c r="I15" s="943" t="str"/>
      <x:c r="J15" s="946" t="inlineStr">
        <x:is>
          <x:t xml:space="preserve">No</x:t>
        </x:is>
      </x:c>
    </x:row>
    <x:row r="16">
      <x:c r="C16" s="879" t="inlineStr">
        <x:is>
          <x:t xml:space="preserve">Occupier / tenant evidence</x:t>
        </x:is>
      </x:c>
      <x:c r="D16" s="940" t="str"/>
      <x:c r="E16" s="943" t="str"/>
      <x:c r="F16" s="941" t="n"/>
      <x:c r="G16" s="943" t="str"/>
      <x:c r="H16" s="943" t="inlineStr">
        <x:is>
          <x:t xml:space="preserve">Not started</x:t>
        </x:is>
      </x:c>
      <x:c r="I16" s="943" t="str"/>
      <x:c r="J16" s="946" t="inlineStr">
        <x:is>
          <x:t xml:space="preserve">No</x:t>
        </x:is>
      </x:c>
    </x:row>
    <x:row r="17">
      <x:c r="C17" s="879" t="inlineStr">
        <x:is>
          <x:t xml:space="preserve">Deposit / move-in evidence</x:t>
        </x:is>
      </x:c>
      <x:c r="D17" s="940" t="str"/>
      <x:c r="E17" s="943" t="str"/>
      <x:c r="F17" s="941" t="n"/>
      <x:c r="G17" s="943" t="str"/>
      <x:c r="H17" s="943" t="inlineStr">
        <x:is>
          <x:t xml:space="preserve">Not started</x:t>
        </x:is>
      </x:c>
      <x:c r="I17" s="943" t="str"/>
      <x:c r="J17" s="946" t="inlineStr">
        <x:is>
          <x:t xml:space="preserve">No</x:t>
        </x:is>
      </x:c>
    </x:row>
    <x:row r="18">
      <x:c r="C18" s="879" t="inlineStr">
        <x:is>
          <x:t xml:space="preserve">Planned inspection</x:t>
        </x:is>
      </x:c>
      <x:c r="D18" s="940" t="str"/>
      <x:c r="E18" s="943" t="str"/>
      <x:c r="F18" s="941" t="n"/>
      <x:c r="G18" s="943" t="str"/>
      <x:c r="H18" s="943" t="inlineStr">
        <x:is>
          <x:t xml:space="preserve">Not started</x:t>
        </x:is>
      </x:c>
      <x:c r="I18" s="943" t="str"/>
      <x:c r="J18" s="946" t="inlineStr">
        <x:is>
          <x:t xml:space="preserve">No</x:t>
        </x:is>
      </x:c>
    </x:row>
    <x:row r="19">
      <x:c r="C19" s="879" t="inlineStr">
        <x:is>
          <x:t xml:space="preserve">Repair follow-up</x:t>
        </x:is>
      </x:c>
      <x:c r="D19" s="940" t="str"/>
      <x:c r="E19" s="943" t="str"/>
      <x:c r="F19" s="941" t="n"/>
      <x:c r="G19" s="943" t="str"/>
      <x:c r="H19" s="943" t="inlineStr">
        <x:is>
          <x:t xml:space="preserve">Not started</x:t>
        </x:is>
      </x:c>
      <x:c r="I19" s="943" t="str"/>
      <x:c r="J19" s="946" t="inlineStr">
        <x:is>
          <x:t xml:space="preserve">No</x:t>
        </x:is>
      </x:c>
    </x:row>
    <x:row r="20">
      <x:c r="C20" s="879" t="inlineStr">
        <x:is>
          <x:t xml:space="preserve">Rent / arrears review</x:t>
        </x:is>
      </x:c>
      <x:c r="D20" s="940" t="str"/>
      <x:c r="E20" s="943" t="str"/>
      <x:c r="F20" s="941" t="n"/>
      <x:c r="G20" s="943" t="str"/>
      <x:c r="H20" s="943" t="inlineStr">
        <x:is>
          <x:t xml:space="preserve">Not started</x:t>
        </x:is>
      </x:c>
      <x:c r="I20" s="943" t="str"/>
      <x:c r="J20" s="946" t="inlineStr">
        <x:is>
          <x:t xml:space="preserve">No</x:t>
        </x:is>
      </x:c>
    </x:row>
    <x:row r="21">
      <x:c r="C21" s="879" t="inlineStr">
        <x:is>
          <x:t xml:space="preserve">Data and access review</x:t>
        </x:is>
      </x:c>
      <x:c r="D21" s="940" t="str"/>
      <x:c r="E21" s="943" t="str"/>
      <x:c r="F21" s="941" t="n"/>
      <x:c r="G21" s="943" t="str"/>
      <x:c r="H21" s="943" t="inlineStr">
        <x:is>
          <x:t xml:space="preserve">Not started</x:t>
        </x:is>
      </x:c>
      <x:c r="I21" s="943" t="str"/>
      <x:c r="J21" s="946" t="inlineStr">
        <x:is>
          <x:t xml:space="preserve">No</x:t>
        </x:is>
      </x:c>
    </x:row>
    <x:row r="22">
      <x:c r="C22" s="879" t="inlineStr">
        <x:is>
          <x:t xml:space="preserve">Exit / possession route review</x:t>
        </x:is>
      </x:c>
      <x:c r="D22" s="947" t="str"/>
      <x:c r="E22" s="950" t="str"/>
      <x:c r="F22" s="948" t="n"/>
      <x:c r="G22" s="950" t="str"/>
      <x:c r="H22" s="950" t="inlineStr">
        <x:is>
          <x:t xml:space="preserve">Not started</x:t>
        </x:is>
      </x:c>
      <x:c r="I22" s="950" t="str"/>
      <x:c r="J22" s="953" t="inlineStr">
        <x:is>
          <x:t xml:space="preserve">No</x:t>
        </x:is>
      </x:c>
    </x:row>
    <x:row r="23">
      <x:c r="C23" s="879" t="n"/>
      <x:c r="D23" s="879" t="n"/>
      <x:c r="E23" s="879" t="n"/>
      <x:c r="F23" s="879" t="n"/>
      <x:c r="G23" s="879" t="n"/>
      <x:c r="H23" s="879" t="n"/>
      <x:c r="I23" s="879" t="n"/>
      <x:c r="J23" s="879" t="n"/>
    </x:row>
    <x:row r="24">
      <x:c r="C24" s="879" t="inlineStr">
        <x:is>
          <x:t xml:space="preserve">Controls missing evidence</x:t>
        </x:is>
      </x:c>
      <x:c r="D24" s="382" t="n">
        <x:f>COUNTIF(J13:J22,"No")</x:f>
        <x:v>10</x:v>
      </x:c>
      <x:c r="E24" s="879" t="n"/>
      <x:c r="F24" s="879" t="n"/>
      <x:c r="G24" s="879" t="n"/>
      <x:c r="H24" s="879" t="n"/>
      <x:c r="I24" s="879" t="n"/>
      <x:c r="J24" s="879" t="n"/>
    </x:row>
    <x:row r="25">
      <x:c r="C25" s="378" t="inlineStr">
        <x:is>
          <x:t xml:space="preserve">Completion gate</x:t>
        </x:is>
      </x:c>
      <x:c r="D25" s="879" t="n"/>
      <x:c r="E25" s="879" t="n"/>
      <x:c r="F25" s="879" t="n"/>
      <x:c r="G25" s="879" t="n"/>
      <x:c r="H25" s="879" t="n"/>
      <x:c r="I25" s="879" t="n"/>
      <x:c r="J25" s="379" t="str">
        <x:f>IF(AND(D6&lt;&gt;"",D7&lt;&gt;"",D8&lt;&gt;"",COUNTIF(H13:H22,"Not started")=0,COUNTIF(J13:J22,"No")=0),"Complete","Action needed")</x:f>
        <x:v>Action needed</x:v>
      </x:c>
    </x:row>
    <x:row r="26">
      <x:c r="C26" s="879" t="n"/>
      <x:c r="D26" s="879" t="n"/>
      <x:c r="E26" s="879" t="n"/>
      <x:c r="F26" s="879" t="n"/>
      <x:c r="G26" s="879" t="n"/>
      <x:c r="H26" s="879" t="n"/>
      <x:c r="I26" s="879" t="n"/>
      <x:c r="J26" s="879" t="n"/>
    </x:row>
    <x:row r="27">
      <x:c r="C27" s="879" t="n"/>
      <x:c r="D27" s="879" t="n"/>
      <x:c r="E27" s="879" t="n"/>
      <x:c r="F27" s="879" t="n"/>
      <x:c r="G27" s="879" t="n"/>
      <x:c r="H27" s="879" t="n"/>
      <x:c r="I27" s="879" t="n"/>
      <x:c r="J27" s="879" t="n"/>
    </x:row>
    <x:row r="28">
      <x:c r="C28" s="380" t="n"/>
      <x:c r="D28" s="380" t="n"/>
      <x:c r="E28" s="380" t="n"/>
      <x:c r="F28" s="380" t="n"/>
      <x:c r="G28" s="380" t="n"/>
      <x:c r="H28" s="380" t="n"/>
      <x:c r="I28" s="380" t="n"/>
      <x:c r="J28" s="380" t="n"/>
    </x:row>
    <x:row r="29">
      <x:c r="C29" s="380" t="n"/>
      <x:c r="D29" s="380" t="n"/>
      <x:c r="E29" s="380" t="n"/>
      <x:c r="F29" s="380" t="n"/>
      <x:c r="G29" s="380" t="n"/>
      <x:c r="H29" s="380" t="n"/>
      <x:c r="I29" s="380" t="n"/>
      <x:c r="J29" s="380" t="n"/>
    </x:row>
    <x:row r="30">
      <x:c r="C30" s="380" t="n"/>
      <x:c r="D30" s="380" t="n"/>
      <x:c r="E30" s="380" t="n"/>
      <x:c r="F30" s="380" t="n"/>
      <x:c r="G30" s="380" t="n"/>
      <x:c r="H30" s="380" t="n"/>
      <x:c r="I30" s="380" t="n"/>
      <x:c r="J30" s="380" t="n"/>
    </x:row>
    <x:row r="31">
      <x:c r="C31" s="380" t="n"/>
      <x:c r="D31" s="380" t="n"/>
      <x:c r="E31" s="380" t="n"/>
      <x:c r="F31" s="380" t="n"/>
      <x:c r="G31" s="380" t="n"/>
      <x:c r="H31" s="380" t="n"/>
      <x:c r="I31" s="380" t="n"/>
      <x:c r="J31" s="380" t="n"/>
    </x:row>
    <x:row r="32">
      <x:c r="C32" s="380" t="n"/>
      <x:c r="D32" s="380" t="n"/>
      <x:c r="E32" s="380" t="n"/>
      <x:c r="F32" s="380" t="n"/>
      <x:c r="G32" s="380" t="n"/>
      <x:c r="H32" s="380" t="n"/>
      <x:c r="I32" s="380" t="n"/>
      <x:c r="J32" s="380" t="n"/>
    </x:row>
    <x:row r="33">
      <x:c r="C33" s="380" t="n"/>
      <x:c r="D33" s="380" t="n"/>
      <x:c r="E33" s="380" t="n"/>
      <x:c r="F33" s="380" t="n"/>
      <x:c r="G33" s="380" t="n"/>
      <x:c r="H33" s="380" t="n"/>
      <x:c r="I33" s="380" t="n"/>
      <x:c r="J33" s="380" t="n"/>
    </x:row>
    <x:row r="34">
      <x:c r="C34" s="380" t="n"/>
      <x:c r="D34" s="380" t="n"/>
      <x:c r="E34" s="380" t="n"/>
      <x:c r="F34" s="380" t="n"/>
      <x:c r="G34" s="380" t="n"/>
      <x:c r="H34" s="380" t="n"/>
      <x:c r="I34" s="380" t="n"/>
      <x:c r="J34" s="380" t="n"/>
    </x:row>
    <x:row r="35">
      <x:c r="C35" s="380" t="n"/>
      <x:c r="D35" s="380" t="n"/>
      <x:c r="E35" s="380" t="n"/>
      <x:c r="F35" s="380" t="n"/>
      <x:c r="G35" s="380" t="n"/>
      <x:c r="H35" s="380" t="n"/>
      <x:c r="I35" s="380" t="n"/>
      <x:c r="J35" s="380" t="n"/>
    </x:row>
    <x:row r="36">
      <x:c r="C36" s="380" t="n"/>
      <x:c r="D36" s="380" t="n"/>
      <x:c r="E36" s="380" t="n"/>
      <x:c r="F36" s="380" t="n"/>
      <x:c r="G36" s="380" t="n"/>
      <x:c r="H36" s="380" t="n"/>
      <x:c r="I36" s="380" t="n"/>
      <x:c r="J36" s="380" t="n"/>
    </x:row>
    <x:row r="37">
      <x:c r="C37" s="380" t="n"/>
      <x:c r="D37" s="380" t="n"/>
      <x:c r="E37" s="380" t="n"/>
      <x:c r="F37" s="380" t="n"/>
      <x:c r="G37" s="380" t="n"/>
      <x:c r="H37" s="380" t="n"/>
      <x:c r="I37" s="380" t="n"/>
      <x:c r="J37" s="380" t="n"/>
    </x:row>
    <x:row r="38">
      <x:c r="C38" s="380" t="n"/>
      <x:c r="D38" s="380" t="n"/>
      <x:c r="E38" s="380" t="n"/>
      <x:c r="F38" s="380" t="n"/>
      <x:c r="G38" s="380" t="n"/>
      <x:c r="H38" s="380" t="n"/>
      <x:c r="I38" s="380" t="n"/>
      <x:c r="J38" s="380" t="n"/>
    </x:row>
    <x:row r="39">
      <x:c r="C39" s="380" t="n"/>
      <x:c r="D39" s="380" t="n"/>
      <x:c r="E39" s="380" t="n"/>
      <x:c r="F39" s="380" t="n"/>
      <x:c r="G39" s="380" t="n"/>
      <x:c r="H39" s="380" t="n"/>
      <x:c r="I39" s="380" t="n"/>
      <x:c r="J39" s="380" t="n"/>
    </x:row>
    <x:row r="40">
      <x:c r="C40" s="380" t="n"/>
      <x:c r="D40" s="380" t="n"/>
      <x:c r="E40" s="380" t="n"/>
      <x:c r="F40" s="380" t="n"/>
      <x:c r="G40" s="380" t="n"/>
      <x:c r="H40" s="380" t="n"/>
      <x:c r="I40" s="380" t="n"/>
      <x:c r="J40" s="380" t="n"/>
    </x:row>
    <x:row r="41">
      <x:c r="C41" s="380" t="n"/>
      <x:c r="D41" s="380" t="n"/>
      <x:c r="E41" s="380" t="n"/>
      <x:c r="F41" s="380" t="n"/>
      <x:c r="G41" s="380" t="n"/>
      <x:c r="H41" s="380" t="n"/>
      <x:c r="I41" s="380" t="n"/>
      <x:c r="J41" s="380" t="n"/>
    </x:row>
    <x:row r="42">
      <x:c r="C42" s="380" t="n"/>
      <x:c r="D42" s="380" t="n"/>
      <x:c r="E42" s="380" t="n"/>
      <x:c r="F42" s="380" t="n"/>
      <x:c r="G42" s="380" t="n"/>
      <x:c r="H42" s="380" t="n"/>
      <x:c r="I42" s="380" t="n"/>
      <x:c r="J42" s="380" t="n"/>
    </x:row>
    <x:row r="43">
      <x:c r="C43" s="380" t="n"/>
      <x:c r="D43" s="380" t="n"/>
      <x:c r="E43" s="380" t="n"/>
      <x:c r="F43" s="380" t="n"/>
      <x:c r="G43" s="380" t="n"/>
      <x:c r="H43" s="380" t="n"/>
      <x:c r="I43" s="380" t="n"/>
      <x:c r="J43" s="380" t="n"/>
    </x:row>
    <x:row r="44">
      <x:c r="C44" s="380" t="n"/>
      <x:c r="D44" s="380" t="n"/>
      <x:c r="E44" s="380" t="n"/>
      <x:c r="F44" s="380" t="n"/>
      <x:c r="G44" s="380" t="n"/>
      <x:c r="H44" s="380" t="n"/>
      <x:c r="I44" s="380" t="n"/>
      <x:c r="J44" s="380" t="n"/>
    </x:row>
    <x:row r="45">
      <x:c r="C45" s="380" t="n"/>
      <x:c r="D45" s="380" t="n"/>
      <x:c r="E45" s="380" t="n"/>
      <x:c r="F45" s="380" t="n"/>
      <x:c r="G45" s="380" t="n"/>
      <x:c r="H45" s="380" t="n"/>
      <x:c r="I45" s="380" t="n"/>
      <x:c r="J45" s="380" t="n"/>
    </x:row>
    <x:row r="46">
      <x:c r="C46" s="380" t="n"/>
      <x:c r="D46" s="380" t="n"/>
      <x:c r="E46" s="380" t="n"/>
      <x:c r="F46" s="380" t="n"/>
      <x:c r="G46" s="380" t="n"/>
      <x:c r="H46" s="380" t="n"/>
      <x:c r="I46" s="380" t="n"/>
      <x:c r="J46" s="380" t="n"/>
    </x:row>
    <x:row r="47">
      <x:c r="C47" s="380" t="n"/>
      <x:c r="D47" s="380" t="n"/>
      <x:c r="E47" s="380" t="n"/>
      <x:c r="F47" s="380" t="n"/>
      <x:c r="G47" s="380" t="n"/>
      <x:c r="H47" s="380" t="n"/>
      <x:c r="I47" s="380" t="n"/>
      <x:c r="J47" s="380" t="n"/>
    </x:row>
    <x:row r="48">
      <x:c r="C48" s="380" t="n"/>
      <x:c r="D48" s="380" t="n"/>
      <x:c r="E48" s="380" t="n"/>
      <x:c r="F48" s="380" t="n"/>
      <x:c r="G48" s="380" t="n"/>
      <x:c r="H48" s="380" t="n"/>
      <x:c r="I48" s="380" t="n"/>
      <x:c r="J48" s="380" t="n"/>
    </x:row>
    <x:row r="49">
      <x:c r="C49" s="380" t="n"/>
      <x:c r="D49" s="380" t="n"/>
      <x:c r="E49" s="380" t="n"/>
      <x:c r="F49" s="380" t="n"/>
      <x:c r="G49" s="380" t="n"/>
      <x:c r="H49" s="380" t="n"/>
      <x:c r="I49" s="380" t="n"/>
      <x:c r="J49" s="380" t="n"/>
    </x:row>
    <x:row r="50">
      <x:c r="C50" s="380" t="n"/>
      <x:c r="D50" s="380" t="n"/>
      <x:c r="E50" s="380" t="n"/>
      <x:c r="F50" s="380" t="n"/>
      <x:c r="G50" s="380" t="n"/>
      <x:c r="H50" s="380" t="n"/>
      <x:c r="I50" s="380" t="n"/>
      <x:c r="J50" s="380" t="n"/>
    </x:row>
    <x:row r="51">
      <x:c r="C51" s="380" t="n"/>
      <x:c r="D51" s="380" t="n"/>
      <x:c r="E51" s="380" t="n"/>
      <x:c r="F51" s="380" t="n"/>
      <x:c r="G51" s="380" t="n"/>
      <x:c r="H51" s="380" t="n"/>
      <x:c r="I51" s="380" t="n"/>
      <x:c r="J51" s="380" t="n"/>
    </x:row>
    <x:row r="52">
      <x:c r="C52" s="380" t="n"/>
      <x:c r="D52" s="380" t="n"/>
      <x:c r="E52" s="380" t="n"/>
      <x:c r="F52" s="380" t="n"/>
      <x:c r="G52" s="380" t="n"/>
      <x:c r="H52" s="380" t="n"/>
      <x:c r="I52" s="380" t="n"/>
      <x:c r="J52" s="380" t="n"/>
    </x:row>
    <x:row r="53">
      <x:c r="C53" s="380" t="n"/>
      <x:c r="D53" s="380" t="n"/>
      <x:c r="E53" s="380" t="n"/>
      <x:c r="F53" s="380" t="n"/>
      <x:c r="G53" s="380" t="n"/>
      <x:c r="H53" s="380" t="n"/>
      <x:c r="I53" s="380" t="n"/>
      <x:c r="J53" s="380" t="n"/>
    </x:row>
    <x:row r="54">
      <x:c r="C54" s="380" t="n"/>
      <x:c r="D54" s="380" t="n"/>
      <x:c r="E54" s="380" t="n"/>
      <x:c r="F54" s="380" t="n"/>
      <x:c r="G54" s="380" t="n"/>
      <x:c r="H54" s="380" t="n"/>
      <x:c r="I54" s="380" t="n"/>
      <x:c r="J54" s="380" t="n"/>
    </x:row>
    <x:row r="55">
      <x:c r="C55" s="380" t="n"/>
      <x:c r="D55" s="380" t="n"/>
      <x:c r="E55" s="380" t="n"/>
      <x:c r="F55" s="380" t="n"/>
      <x:c r="G55" s="380" t="n"/>
      <x:c r="H55" s="380" t="n"/>
      <x:c r="I55" s="380" t="n"/>
      <x:c r="J55" s="380" t="n"/>
    </x:row>
    <x:row r="56">
      <x:c r="C56" s="380" t="n"/>
      <x:c r="D56" s="380" t="n"/>
      <x:c r="E56" s="380" t="n"/>
      <x:c r="F56" s="380" t="n"/>
      <x:c r="G56" s="380" t="n"/>
      <x:c r="H56" s="380" t="n"/>
      <x:c r="I56" s="380" t="n"/>
      <x:c r="J56" s="380" t="n"/>
    </x:row>
    <x:row r="57">
      <x:c r="C57" s="380" t="n"/>
      <x:c r="D57" s="380" t="n"/>
      <x:c r="E57" s="380" t="n"/>
      <x:c r="F57" s="380" t="n"/>
      <x:c r="G57" s="380" t="n"/>
      <x:c r="H57" s="380" t="n"/>
      <x:c r="I57" s="380" t="n"/>
      <x:c r="J57" s="380" t="n"/>
    </x:row>
    <x:row r="58">
      <x:c r="C58" s="380" t="n"/>
      <x:c r="D58" s="380" t="n"/>
      <x:c r="E58" s="380" t="n"/>
      <x:c r="F58" s="380" t="n"/>
      <x:c r="G58" s="380" t="n"/>
      <x:c r="H58" s="380" t="n"/>
      <x:c r="I58" s="380" t="n"/>
      <x:c r="J58" s="380" t="n"/>
    </x:row>
    <x:row r="59">
      <x:c r="C59" s="380" t="n"/>
      <x:c r="D59" s="380" t="n"/>
      <x:c r="E59" s="380" t="n"/>
      <x:c r="F59" s="380" t="n"/>
      <x:c r="G59" s="380" t="n"/>
      <x:c r="H59" s="380" t="n"/>
      <x:c r="I59" s="380" t="n"/>
      <x:c r="J59" s="380" t="n"/>
    </x:row>
    <x:row r="60">
      <x:c r="C60" s="380" t="n"/>
      <x:c r="D60" s="380" t="n"/>
      <x:c r="E60" s="380" t="n"/>
      <x:c r="F60" s="380" t="n"/>
      <x:c r="G60" s="380" t="n"/>
      <x:c r="H60" s="380" t="n"/>
      <x:c r="I60" s="380" t="n"/>
      <x:c r="J60" s="380" t="n"/>
    </x:row>
  </x:sheetData>
  <x:sheetProtection selectLockedCells="0" selectUnlockedCells="0" sheet="1" objects="1" insertRows="1" insertHyperlinks="1" autoFilter="1" scenarios="1" formatColumns="1" deleteColumns="1" insertColumns="1" pivotTables="1" deleteRows="1" formatCells="1" formatRows="1" sort="1"/>
  <x:conditionalFormatting sqref="J25:J25">
    <x:cfRule type="containsText" dxfId="0" priority="1" operator="containsText" text="Complete"/>
    <x:cfRule type="containsText" dxfId="1" priority="2" operator="containsText" text="Action needed"/>
  </x:conditionalFormatting>
  <x:dataValidations count="2">
    <x:dataValidation type="list" allowBlank="0" showDropDown="0" showInputMessage="0" showErrorMessage="0" sqref="H13:H22">
      <x:formula1>"Not started,In progress,Complete,Blocked,Not applicable"</x:formula1>
    </x:dataValidation>
    <x:dataValidation type="list" allowBlank="0" showDropDown="0" showInputMessage="0" showErrorMessage="0" sqref="J13:J22">
      <x:formula1>"No,Yes"</x:formula1>
    </x:dataValidation>
  </x:dataValidations>
  <x:hyperlinks>
    <x:hyperlink ref="C1" location="'Start Here'!B2"/>
  </x:hyperlink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baseColWidth="8" defaultRowHeight="15"/>
  <x:cols>
    <x:col min="1" max="1" width="3" customWidth="1"/>
    <x:col min="2" max="2" width="3" customWidth="1"/>
    <x:col min="3" max="3" width="26" customWidth="1"/>
    <x:col min="4" max="4" width="17" customWidth="1"/>
    <x:col min="5" max="5" width="17" customWidth="1"/>
    <x:col min="6" max="6" width="17" customWidth="1"/>
    <x:col min="7" max="7" width="34" customWidth="1"/>
    <x:col min="8" max="8" width="17" customWidth="1"/>
    <x:col min="9" max="9" width="17" customWidth="1"/>
    <x:col min="10" max="10" width="17" customWidth="1"/>
  </x:cols>
  <x:sheetData>
    <x:row r="1">
      <x:c r="C1" s="1034" t="inlineStr">
        <x:is>
          <x:t xml:space="preserve">Start Here · Toolkit guide</x:t>
        </x:is>
      </x:c>
    </x:row>
    <x:row r="2">
      <x:c r="C2" s="261" t="inlineStr">
        <x:is>
          <x:t xml:space="preserve">Evidence Index</x:t>
        </x:is>
      </x:c>
      <x:c r="D2" s="262" t="n"/>
      <x:c r="E2" s="262" t="n"/>
      <x:c r="F2" s="262" t="n"/>
      <x:c r="G2" s="262" t="n"/>
      <x:c r="H2" s="262" t="n"/>
      <x:c r="I2" s="262" t="n"/>
      <x:c r="J2" s="262" t="n"/>
    </x:row>
    <x:row r="3">
      <x:c r="C3" s="263" t="n"/>
      <x:c r="D3" s="263" t="n"/>
      <x:c r="E3" s="263" t="n"/>
      <x:c r="F3" s="263" t="n"/>
      <x:c r="G3" s="263" t="n"/>
      <x:c r="H3" s="263" t="n"/>
      <x:c r="I3" s="263" t="n"/>
      <x:c r="J3" s="263" t="n"/>
    </x:row>
    <x:row r="4">
      <x:c r="C4" s="264" t="inlineStr">
        <x:is>
          <x:t xml:space="preserve">Save redacted evidence, source dates and review ownership for every milestone.</x:t>
        </x:is>
      </x:c>
      <x:c r="D4" s="264" t="n"/>
      <x:c r="E4" s="264" t="n"/>
      <x:c r="F4" s="264" t="n"/>
      <x:c r="G4" s="264" t="n"/>
      <x:c r="H4" s="264" t="n"/>
      <x:c r="I4" s="264" t="n"/>
      <x:c r="J4" s="264" t="n"/>
    </x:row>
    <x:row r="5">
      <x:c r="C5" s="262" t="n"/>
      <x:c r="D5" s="262" t="n"/>
      <x:c r="E5" s="262" t="n"/>
      <x:c r="F5" s="262" t="n"/>
      <x:c r="G5" s="262" t="n"/>
      <x:c r="H5" s="262" t="n"/>
      <x:c r="I5" s="262" t="n"/>
      <x:c r="J5" s="262" t="n"/>
    </x:row>
    <x:row r="6" ht="24" customHeight="1">
      <x:c r="C6" s="1084" t="inlineStr">
        <x:is>
          <x:t xml:space="preserve">Evidence register</x:t>
        </x:is>
      </x:c>
      <x:c r="D6" s="1085" t="n"/>
      <x:c r="E6" s="1085" t="n"/>
      <x:c r="F6" s="1085" t="n"/>
      <x:c r="G6" s="1085" t="n"/>
      <x:c r="H6" s="1085" t="n"/>
      <x:c r="I6" s="1085" t="n"/>
      <x:c r="J6" s="1086" t="n"/>
    </x:row>
    <x:row r="7" ht="30" customHeight="1">
      <x:c r="C7" s="1087" t="inlineStr">
        <x:is>
          <x:t xml:space="preserve">Evidence ID</x:t>
        </x:is>
      </x:c>
      <x:c r="D7" s="1088" t="inlineStr">
        <x:is>
          <x:t xml:space="preserve">Milestone</x:t>
        </x:is>
      </x:c>
      <x:c r="E7" s="1088" t="inlineStr">
        <x:is>
          <x:t xml:space="preserve">Item</x:t>
        </x:is>
      </x:c>
      <x:c r="F7" s="1088" t="inlineStr">
        <x:is>
          <x:t xml:space="preserve">Jurisdiction</x:t>
        </x:is>
      </x:c>
      <x:c r="G7" s="1088" t="inlineStr">
        <x:is>
          <x:t xml:space="preserve">Source / location</x:t>
        </x:is>
      </x:c>
      <x:c r="H7" s="1088" t="inlineStr">
        <x:is>
          <x:t xml:space="preserve">Access date</x:t>
        </x:is>
      </x:c>
      <x:c r="I7" s="1088" t="inlineStr">
        <x:is>
          <x:t xml:space="preserve">Owner</x:t>
        </x:is>
      </x:c>
      <x:c r="J7" s="1089" t="inlineStr">
        <x:is>
          <x:t xml:space="preserve">Status</x:t>
        </x:is>
      </x:c>
    </x:row>
    <x:row r="8">
      <x:c r="C8" s="879" t="inlineStr">
        <x:is>
          <x:t xml:space="preserve">E-001</x:t>
        </x:is>
      </x:c>
      <x:c r="D8" s="879" t="inlineStr">
        <x:is>
          <x:t xml:space="preserve">1</x:t>
        </x:is>
      </x:c>
      <x:c r="E8" s="879" t="inlineStr">
        <x:is>
          <x:t xml:space="preserve">Wealth objective and position</x:t>
        </x:is>
      </x:c>
      <x:c r="F8" s="879" t="inlineStr">
        <x:is>
          <x:t xml:space="preserve">Global</x:t>
        </x:is>
      </x:c>
      <x:c r="G8" s="933" t="str"/>
      <x:c r="H8" s="934" t="n"/>
      <x:c r="I8" s="936" t="str"/>
      <x:c r="J8" s="939" t="inlineStr">
        <x:is>
          <x:t xml:space="preserve">Missing</x:t>
        </x:is>
      </x:c>
    </x:row>
    <x:row r="9">
      <x:c r="C9" s="879" t="inlineStr">
        <x:is>
          <x:t xml:space="preserve">E-002</x:t>
        </x:is>
      </x:c>
      <x:c r="D9" s="879" t="inlineStr">
        <x:is>
          <x:t xml:space="preserve">2</x:t>
        </x:is>
      </x:c>
      <x:c r="E9" s="879" t="inlineStr">
        <x:is>
          <x:t xml:space="preserve">Capital, reserve and source of funds</x:t>
        </x:is>
      </x:c>
      <x:c r="F9" s="879" t="inlineStr">
        <x:is>
          <x:t xml:space="preserve">Global</x:t>
        </x:is>
      </x:c>
      <x:c r="G9" s="940" t="str"/>
      <x:c r="H9" s="941" t="n"/>
      <x:c r="I9" s="943" t="str"/>
      <x:c r="J9" s="946" t="inlineStr">
        <x:is>
          <x:t xml:space="preserve">Missing</x:t>
        </x:is>
      </x:c>
    </x:row>
    <x:row r="10">
      <x:c r="C10" s="879" t="inlineStr">
        <x:is>
          <x:t xml:space="preserve">E-003</x:t>
        </x:is>
      </x:c>
      <x:c r="D10" s="879" t="inlineStr">
        <x:is>
          <x:t xml:space="preserve">3</x:t>
        </x:is>
      </x:c>
      <x:c r="E10" s="879" t="inlineStr">
        <x:is>
          <x:t xml:space="preserve">Strategy decision and rejected alternatives</x:t>
        </x:is>
      </x:c>
      <x:c r="F10" s="879" t="inlineStr">
        <x:is>
          <x:t xml:space="preserve">Global</x:t>
        </x:is>
      </x:c>
      <x:c r="G10" s="940" t="str"/>
      <x:c r="H10" s="941" t="n"/>
      <x:c r="I10" s="943" t="str"/>
      <x:c r="J10" s="946" t="inlineStr">
        <x:is>
          <x:t xml:space="preserve">Missing</x:t>
        </x:is>
      </x:c>
    </x:row>
    <x:row r="11">
      <x:c r="C11" s="879" t="inlineStr">
        <x:is>
          <x:t xml:space="preserve">E-004</x:t>
        </x:is>
      </x:c>
      <x:c r="D11" s="879" t="inlineStr">
        <x:is>
          <x:t xml:space="preserve">4</x:t>
        </x:is>
      </x:c>
      <x:c r="E11" s="879" t="inlineStr">
        <x:is>
          <x:t xml:space="preserve">Achieved prices, rents and local rule card</x:t>
        </x:is>
      </x:c>
      <x:c r="F11" s="879" t="inlineStr">
        <x:is>
          <x:t xml:space="preserve">UK / US local</x:t>
        </x:is>
      </x:c>
      <x:c r="G11" s="940" t="str"/>
      <x:c r="H11" s="941" t="n"/>
      <x:c r="I11" s="943" t="str"/>
      <x:c r="J11" s="946" t="inlineStr">
        <x:is>
          <x:t xml:space="preserve">Missing</x:t>
        </x:is>
      </x:c>
    </x:row>
    <x:row r="12">
      <x:c r="C12" s="879" t="inlineStr">
        <x:is>
          <x:t xml:space="preserve">E-005</x:t>
        </x:is>
      </x:c>
      <x:c r="D12" s="879" t="inlineStr">
        <x:is>
          <x:t xml:space="preserve">5</x:t>
        </x:is>
      </x:c>
      <x:c r="E12" s="879" t="inlineStr">
        <x:is>
          <x:t xml:space="preserve">Deal model, comparables and three cases</x:t>
        </x:is>
      </x:c>
      <x:c r="F12" s="879" t="inlineStr">
        <x:is>
          <x:t xml:space="preserve">Global</x:t>
        </x:is>
      </x:c>
      <x:c r="G12" s="940" t="str"/>
      <x:c r="H12" s="941" t="n"/>
      <x:c r="I12" s="943" t="str"/>
      <x:c r="J12" s="946" t="inlineStr">
        <x:is>
          <x:t xml:space="preserve">Missing</x:t>
        </x:is>
      </x:c>
    </x:row>
    <x:row r="13">
      <x:c r="C13" s="879" t="inlineStr">
        <x:is>
          <x:t xml:space="preserve">E-006</x:t>
        </x:is>
      </x:c>
      <x:c r="D13" s="879" t="inlineStr">
        <x:is>
          <x:t xml:space="preserve">6</x:t>
        </x:is>
      </x:c>
      <x:c r="E13" s="879" t="inlineStr">
        <x:is>
          <x:t xml:space="preserve">Offer, due diligence and completion file</x:t>
        </x:is>
      </x:c>
      <x:c r="F13" s="879" t="inlineStr">
        <x:is>
          <x:t xml:space="preserve">UK / US local</x:t>
        </x:is>
      </x:c>
      <x:c r="G13" s="940" t="str"/>
      <x:c r="H13" s="941" t="n"/>
      <x:c r="I13" s="943" t="str"/>
      <x:c r="J13" s="946" t="inlineStr">
        <x:is>
          <x:t xml:space="preserve">Missing</x:t>
        </x:is>
      </x:c>
    </x:row>
    <x:row r="14">
      <x:c r="C14" s="879" t="inlineStr">
        <x:is>
          <x:t xml:space="preserve">E-007</x:t>
        </x:is>
      </x:c>
      <x:c r="D14" s="879" t="inlineStr">
        <x:is>
          <x:t xml:space="preserve">7</x:t>
        </x:is>
      </x:c>
      <x:c r="E14" s="879" t="inlineStr">
        <x:is>
          <x:t xml:space="preserve">Compliance calendar and operating records</x:t>
        </x:is>
      </x:c>
      <x:c r="F14" s="879" t="inlineStr">
        <x:is>
          <x:t xml:space="preserve">UK / US local</x:t>
        </x:is>
      </x:c>
      <x:c r="G14" s="940" t="str"/>
      <x:c r="H14" s="941" t="n"/>
      <x:c r="I14" s="943" t="str"/>
      <x:c r="J14" s="946" t="inlineStr">
        <x:is>
          <x:t xml:space="preserve">Missing</x:t>
        </x:is>
      </x:c>
    </x:row>
    <x:row r="15">
      <x:c r="C15" s="879" t="inlineStr">
        <x:is>
          <x:t xml:space="preserve">E-008</x:t>
        </x:is>
      </x:c>
      <x:c r="D15" s="879" t="inlineStr">
        <x:is>
          <x:t xml:space="preserve">8</x:t>
        </x:is>
      </x:c>
      <x:c r="E15" s="879" t="inlineStr">
        <x:is>
          <x:t xml:space="preserve">Portfolio decision and ninety-day actions</x:t>
        </x:is>
      </x:c>
      <x:c r="F15" s="879" t="inlineStr">
        <x:is>
          <x:t xml:space="preserve">Global</x:t>
        </x:is>
      </x:c>
      <x:c r="G15" s="947" t="str"/>
      <x:c r="H15" s="948" t="n"/>
      <x:c r="I15" s="950" t="str"/>
      <x:c r="J15" s="953" t="inlineStr">
        <x:is>
          <x:t xml:space="preserve">Missing</x:t>
        </x:is>
      </x:c>
    </x:row>
    <x:row r="16">
      <x:c r="C16" s="879" t="n"/>
      <x:c r="D16" s="879" t="n"/>
      <x:c r="E16" s="879" t="n"/>
      <x:c r="F16" s="879" t="n"/>
      <x:c r="G16" s="879" t="n"/>
      <x:c r="H16" s="879" t="n"/>
      <x:c r="I16" s="879" t="n"/>
      <x:c r="J16" s="879" t="n"/>
    </x:row>
    <x:row r="17">
      <x:c r="C17" s="879" t="n"/>
      <x:c r="D17" s="879" t="n"/>
      <x:c r="E17" s="879" t="n"/>
      <x:c r="F17" s="879" t="n"/>
      <x:c r="G17" s="879" t="n"/>
      <x:c r="H17" s="879" t="n"/>
      <x:c r="I17" s="879" t="n"/>
      <x:c r="J17" s="879" t="n"/>
    </x:row>
    <x:row r="18">
      <x:c r="C18" s="879" t="n"/>
      <x:c r="D18" s="879" t="n"/>
      <x:c r="E18" s="879" t="n"/>
      <x:c r="F18" s="879" t="n"/>
      <x:c r="G18" s="879" t="n"/>
      <x:c r="H18" s="879" t="n"/>
      <x:c r="I18" s="879" t="n"/>
      <x:c r="J18" s="879" t="n"/>
    </x:row>
    <x:row r="19">
      <x:c r="C19" s="380" t="n"/>
      <x:c r="D19" s="380" t="n"/>
      <x:c r="E19" s="380" t="n"/>
      <x:c r="F19" s="380" t="n"/>
      <x:c r="G19" s="380" t="n"/>
      <x:c r="H19" s="380" t="n"/>
      <x:c r="I19" s="380" t="n"/>
      <x:c r="J19" s="380" t="n"/>
    </x:row>
    <x:row r="20">
      <x:c r="C20" s="380" t="n"/>
      <x:c r="D20" s="380" t="n"/>
      <x:c r="E20" s="380" t="n"/>
      <x:c r="F20" s="380" t="n"/>
      <x:c r="G20" s="380" t="n"/>
      <x:c r="H20" s="380" t="n"/>
      <x:c r="I20" s="380" t="n"/>
      <x:c r="J20" s="380" t="n"/>
    </x:row>
    <x:row r="21">
      <x:c r="C21" s="380" t="n"/>
      <x:c r="D21" s="380" t="n"/>
      <x:c r="E21" s="380" t="n"/>
      <x:c r="F21" s="380" t="n"/>
      <x:c r="G21" s="380" t="n"/>
      <x:c r="H21" s="380" t="n"/>
      <x:c r="I21" s="380" t="n"/>
      <x:c r="J21" s="380" t="n"/>
    </x:row>
    <x:row r="22">
      <x:c r="C22" s="380" t="n"/>
      <x:c r="D22" s="380" t="n"/>
      <x:c r="E22" s="380" t="n"/>
      <x:c r="F22" s="380" t="n"/>
      <x:c r="G22" s="380" t="n"/>
      <x:c r="H22" s="380" t="n"/>
      <x:c r="I22" s="380" t="n"/>
      <x:c r="J22" s="380" t="n"/>
    </x:row>
    <x:row r="23">
      <x:c r="C23" s="380" t="n"/>
      <x:c r="D23" s="380" t="n"/>
      <x:c r="E23" s="380" t="n"/>
      <x:c r="F23" s="380" t="n"/>
      <x:c r="G23" s="380" t="n"/>
      <x:c r="H23" s="380" t="n"/>
      <x:c r="I23" s="380" t="n"/>
      <x:c r="J23" s="380" t="n"/>
    </x:row>
    <x:row r="24">
      <x:c r="C24" s="380" t="n"/>
      <x:c r="D24" s="380" t="n"/>
      <x:c r="E24" s="380" t="n"/>
      <x:c r="F24" s="380" t="n"/>
      <x:c r="G24" s="380" t="n"/>
      <x:c r="H24" s="380" t="n"/>
      <x:c r="I24" s="380" t="n"/>
      <x:c r="J24" s="380" t="n"/>
    </x:row>
    <x:row r="25">
      <x:c r="C25" s="380" t="n"/>
      <x:c r="D25" s="380" t="n"/>
      <x:c r="E25" s="380" t="n"/>
      <x:c r="F25" s="380" t="n"/>
      <x:c r="G25" s="380" t="n"/>
      <x:c r="H25" s="380" t="n"/>
      <x:c r="I25" s="380" t="n"/>
      <x:c r="J25" s="380" t="n"/>
    </x:row>
    <x:row r="26">
      <x:c r="C26" s="380" t="n"/>
      <x:c r="D26" s="380" t="n"/>
      <x:c r="E26" s="380" t="n"/>
      <x:c r="F26" s="380" t="n"/>
      <x:c r="G26" s="380" t="n"/>
      <x:c r="H26" s="380" t="n"/>
      <x:c r="I26" s="380" t="n"/>
      <x:c r="J26" s="380" t="n"/>
    </x:row>
    <x:row r="27">
      <x:c r="C27" s="380" t="n"/>
      <x:c r="D27" s="380" t="n"/>
      <x:c r="E27" s="380" t="n"/>
      <x:c r="F27" s="380" t="n"/>
      <x:c r="G27" s="380" t="n"/>
      <x:c r="H27" s="380" t="n"/>
      <x:c r="I27" s="380" t="n"/>
      <x:c r="J27" s="380" t="n"/>
    </x:row>
    <x:row r="28">
      <x:c r="C28" s="380" t="n"/>
      <x:c r="D28" s="380" t="n"/>
      <x:c r="E28" s="380" t="n"/>
      <x:c r="F28" s="380" t="n"/>
      <x:c r="G28" s="380" t="n"/>
      <x:c r="H28" s="380" t="n"/>
      <x:c r="I28" s="380" t="n"/>
      <x:c r="J28" s="380" t="n"/>
    </x:row>
    <x:row r="29">
      <x:c r="C29" s="380" t="n"/>
      <x:c r="D29" s="380" t="n"/>
      <x:c r="E29" s="380" t="n"/>
      <x:c r="F29" s="380" t="n"/>
      <x:c r="G29" s="380" t="n"/>
      <x:c r="H29" s="380" t="n"/>
      <x:c r="I29" s="380" t="n"/>
      <x:c r="J29" s="380" t="n"/>
    </x:row>
    <x:row r="30">
      <x:c r="C30" s="380" t="n"/>
      <x:c r="D30" s="380" t="n"/>
      <x:c r="E30" s="380" t="n"/>
      <x:c r="F30" s="380" t="n"/>
      <x:c r="G30" s="380" t="n"/>
      <x:c r="H30" s="380" t="n"/>
      <x:c r="I30" s="380" t="n"/>
      <x:c r="J30" s="380" t="n"/>
    </x:row>
    <x:row r="31">
      <x:c r="C31" s="380" t="n"/>
      <x:c r="D31" s="380" t="n"/>
      <x:c r="E31" s="380" t="n"/>
      <x:c r="F31" s="380" t="n"/>
      <x:c r="G31" s="380" t="n"/>
      <x:c r="H31" s="380" t="n"/>
      <x:c r="I31" s="380" t="n"/>
      <x:c r="J31" s="380" t="n"/>
    </x:row>
    <x:row r="32">
      <x:c r="C32" s="380" t="n"/>
      <x:c r="D32" s="380" t="n"/>
      <x:c r="E32" s="380" t="n"/>
      <x:c r="F32" s="380" t="n"/>
      <x:c r="G32" s="380" t="n"/>
      <x:c r="H32" s="380" t="n"/>
      <x:c r="I32" s="380" t="n"/>
      <x:c r="J32" s="380" t="n"/>
    </x:row>
    <x:row r="33">
      <x:c r="C33" s="380" t="n"/>
      <x:c r="D33" s="380" t="n"/>
      <x:c r="E33" s="380" t="n"/>
      <x:c r="F33" s="380" t="n"/>
      <x:c r="G33" s="380" t="n"/>
      <x:c r="H33" s="380" t="n"/>
      <x:c r="I33" s="380" t="n"/>
      <x:c r="J33" s="380" t="n"/>
    </x:row>
    <x:row r="34">
      <x:c r="C34" s="380" t="n"/>
      <x:c r="D34" s="380" t="n"/>
      <x:c r="E34" s="380" t="n"/>
      <x:c r="F34" s="380" t="n"/>
      <x:c r="G34" s="380" t="n"/>
      <x:c r="H34" s="380" t="n"/>
      <x:c r="I34" s="380" t="n"/>
      <x:c r="J34" s="380" t="n"/>
    </x:row>
    <x:row r="35">
      <x:c r="C35" s="380" t="n"/>
      <x:c r="D35" s="380" t="n"/>
      <x:c r="E35" s="380" t="n"/>
      <x:c r="F35" s="380" t="n"/>
      <x:c r="G35" s="380" t="n"/>
      <x:c r="H35" s="380" t="n"/>
      <x:c r="I35" s="380" t="n"/>
      <x:c r="J35" s="380" t="n"/>
    </x:row>
    <x:row r="36">
      <x:c r="C36" s="380" t="n"/>
      <x:c r="D36" s="380" t="n"/>
      <x:c r="E36" s="380" t="n"/>
      <x:c r="F36" s="380" t="n"/>
      <x:c r="G36" s="380" t="n"/>
      <x:c r="H36" s="380" t="n"/>
      <x:c r="I36" s="380" t="n"/>
      <x:c r="J36" s="380" t="n"/>
    </x:row>
    <x:row r="37">
      <x:c r="C37" s="380" t="n"/>
      <x:c r="D37" s="380" t="n"/>
      <x:c r="E37" s="380" t="n"/>
      <x:c r="F37" s="380" t="n"/>
      <x:c r="G37" s="380" t="n"/>
      <x:c r="H37" s="380" t="n"/>
      <x:c r="I37" s="380" t="n"/>
      <x:c r="J37" s="380" t="n"/>
    </x:row>
    <x:row r="38">
      <x:c r="C38" s="380" t="n"/>
      <x:c r="D38" s="380" t="n"/>
      <x:c r="E38" s="380" t="n"/>
      <x:c r="F38" s="380" t="n"/>
      <x:c r="G38" s="380" t="n"/>
      <x:c r="H38" s="380" t="n"/>
      <x:c r="I38" s="380" t="n"/>
      <x:c r="J38" s="380" t="n"/>
    </x:row>
    <x:row r="39">
      <x:c r="C39" s="380" t="n"/>
      <x:c r="D39" s="380" t="n"/>
      <x:c r="E39" s="380" t="n"/>
      <x:c r="F39" s="380" t="n"/>
      <x:c r="G39" s="380" t="n"/>
      <x:c r="H39" s="380" t="n"/>
      <x:c r="I39" s="380" t="n"/>
      <x:c r="J39" s="380" t="n"/>
    </x:row>
    <x:row r="40">
      <x:c r="C40" s="380" t="n"/>
      <x:c r="D40" s="380" t="n"/>
      <x:c r="E40" s="380" t="n"/>
      <x:c r="F40" s="380" t="n"/>
      <x:c r="G40" s="380" t="n"/>
      <x:c r="H40" s="380" t="n"/>
      <x:c r="I40" s="380" t="n"/>
      <x:c r="J40" s="380" t="n"/>
    </x:row>
    <x:row r="41">
      <x:c r="C41" s="380" t="n"/>
      <x:c r="D41" s="380" t="n"/>
      <x:c r="E41" s="380" t="n"/>
      <x:c r="F41" s="380" t="n"/>
      <x:c r="G41" s="380" t="n"/>
      <x:c r="H41" s="380" t="n"/>
      <x:c r="I41" s="380" t="n"/>
      <x:c r="J41" s="380" t="n"/>
    </x:row>
    <x:row r="42">
      <x:c r="C42" s="380" t="n"/>
      <x:c r="D42" s="380" t="n"/>
      <x:c r="E42" s="380" t="n"/>
      <x:c r="F42" s="380" t="n"/>
      <x:c r="G42" s="380" t="n"/>
      <x:c r="H42" s="380" t="n"/>
      <x:c r="I42" s="380" t="n"/>
      <x:c r="J42" s="380" t="n"/>
    </x:row>
    <x:row r="43">
      <x:c r="C43" s="380" t="n"/>
      <x:c r="D43" s="380" t="n"/>
      <x:c r="E43" s="380" t="n"/>
      <x:c r="F43" s="380" t="n"/>
      <x:c r="G43" s="380" t="n"/>
      <x:c r="H43" s="380" t="n"/>
      <x:c r="I43" s="380" t="n"/>
      <x:c r="J43" s="380" t="n"/>
    </x:row>
    <x:row r="44">
      <x:c r="C44" s="380" t="n"/>
      <x:c r="D44" s="380" t="n"/>
      <x:c r="E44" s="380" t="n"/>
      <x:c r="F44" s="380" t="n"/>
      <x:c r="G44" s="380" t="n"/>
      <x:c r="H44" s="380" t="n"/>
      <x:c r="I44" s="380" t="n"/>
      <x:c r="J44" s="380" t="n"/>
    </x:row>
    <x:row r="45">
      <x:c r="C45" s="380" t="n"/>
      <x:c r="D45" s="380" t="n"/>
      <x:c r="E45" s="380" t="n"/>
      <x:c r="F45" s="380" t="n"/>
      <x:c r="G45" s="380" t="n"/>
      <x:c r="H45" s="380" t="n"/>
      <x:c r="I45" s="380" t="n"/>
      <x:c r="J45" s="380" t="n"/>
    </x:row>
    <x:row r="46">
      <x:c r="C46" s="380" t="n"/>
      <x:c r="D46" s="380" t="n"/>
      <x:c r="E46" s="380" t="n"/>
      <x:c r="F46" s="380" t="n"/>
      <x:c r="G46" s="380" t="n"/>
      <x:c r="H46" s="380" t="n"/>
      <x:c r="I46" s="380" t="n"/>
      <x:c r="J46" s="380" t="n"/>
    </x:row>
    <x:row r="47">
      <x:c r="C47" s="380" t="n"/>
      <x:c r="D47" s="380" t="n"/>
      <x:c r="E47" s="380" t="n"/>
      <x:c r="F47" s="380" t="n"/>
      <x:c r="G47" s="380" t="n"/>
      <x:c r="H47" s="380" t="n"/>
      <x:c r="I47" s="380" t="n"/>
      <x:c r="J47" s="380" t="n"/>
    </x:row>
    <x:row r="48">
      <x:c r="C48" s="380" t="n"/>
      <x:c r="D48" s="380" t="n"/>
      <x:c r="E48" s="380" t="n"/>
      <x:c r="F48" s="380" t="n"/>
      <x:c r="G48" s="380" t="n"/>
      <x:c r="H48" s="380" t="n"/>
      <x:c r="I48" s="380" t="n"/>
      <x:c r="J48" s="380" t="n"/>
    </x:row>
    <x:row r="49">
      <x:c r="C49" s="380" t="n"/>
      <x:c r="D49" s="380" t="n"/>
      <x:c r="E49" s="380" t="n"/>
      <x:c r="F49" s="380" t="n"/>
      <x:c r="G49" s="380" t="n"/>
      <x:c r="H49" s="380" t="n"/>
      <x:c r="I49" s="380" t="n"/>
      <x:c r="J49" s="380" t="n"/>
    </x:row>
    <x:row r="50">
      <x:c r="C50" s="380" t="n"/>
      <x:c r="D50" s="380" t="n"/>
      <x:c r="E50" s="380" t="n"/>
      <x:c r="F50" s="380" t="n"/>
      <x:c r="G50" s="380" t="n"/>
      <x:c r="H50" s="380" t="n"/>
      <x:c r="I50" s="380" t="n"/>
      <x:c r="J50" s="380" t="n"/>
    </x:row>
    <x:row r="51">
      <x:c r="C51" s="380" t="n"/>
      <x:c r="D51" s="380" t="n"/>
      <x:c r="E51" s="380" t="n"/>
      <x:c r="F51" s="380" t="n"/>
      <x:c r="G51" s="380" t="n"/>
      <x:c r="H51" s="380" t="n"/>
      <x:c r="I51" s="380" t="n"/>
      <x:c r="J51" s="380" t="n"/>
    </x:row>
    <x:row r="52">
      <x:c r="C52" s="380" t="n"/>
      <x:c r="D52" s="380" t="n"/>
      <x:c r="E52" s="380" t="n"/>
      <x:c r="F52" s="380" t="n"/>
      <x:c r="G52" s="380" t="n"/>
      <x:c r="H52" s="380" t="n"/>
      <x:c r="I52" s="380" t="n"/>
      <x:c r="J52" s="380" t="n"/>
    </x:row>
    <x:row r="53">
      <x:c r="C53" s="380" t="n"/>
      <x:c r="D53" s="380" t="n"/>
      <x:c r="E53" s="380" t="n"/>
      <x:c r="F53" s="380" t="n"/>
      <x:c r="G53" s="380" t="n"/>
      <x:c r="H53" s="380" t="n"/>
      <x:c r="I53" s="380" t="n"/>
      <x:c r="J53" s="380" t="n"/>
    </x:row>
    <x:row r="54">
      <x:c r="C54" s="380" t="n"/>
      <x:c r="D54" s="380" t="n"/>
      <x:c r="E54" s="380" t="n"/>
      <x:c r="F54" s="380" t="n"/>
      <x:c r="G54" s="380" t="n"/>
      <x:c r="H54" s="380" t="n"/>
      <x:c r="I54" s="380" t="n"/>
      <x:c r="J54" s="380" t="n"/>
    </x:row>
    <x:row r="55">
      <x:c r="C55" s="380" t="n"/>
      <x:c r="D55" s="380" t="n"/>
      <x:c r="E55" s="380" t="n"/>
      <x:c r="F55" s="380" t="n"/>
      <x:c r="G55" s="380" t="n"/>
      <x:c r="H55" s="380" t="n"/>
      <x:c r="I55" s="380" t="n"/>
      <x:c r="J55" s="380" t="n"/>
    </x:row>
    <x:row r="56">
      <x:c r="C56" s="380" t="n"/>
      <x:c r="D56" s="380" t="n"/>
      <x:c r="E56" s="380" t="n"/>
      <x:c r="F56" s="380" t="n"/>
      <x:c r="G56" s="380" t="n"/>
      <x:c r="H56" s="380" t="n"/>
      <x:c r="I56" s="380" t="n"/>
      <x:c r="J56" s="380" t="n"/>
    </x:row>
    <x:row r="57">
      <x:c r="C57" s="380" t="n"/>
      <x:c r="D57" s="380" t="n"/>
      <x:c r="E57" s="380" t="n"/>
      <x:c r="F57" s="380" t="n"/>
      <x:c r="G57" s="380" t="n"/>
      <x:c r="H57" s="380" t="n"/>
      <x:c r="I57" s="380" t="n"/>
      <x:c r="J57" s="380" t="n"/>
    </x:row>
    <x:row r="58">
      <x:c r="C58" s="380" t="n"/>
      <x:c r="D58" s="380" t="n"/>
      <x:c r="E58" s="380" t="n"/>
      <x:c r="F58" s="380" t="n"/>
      <x:c r="G58" s="380" t="n"/>
      <x:c r="H58" s="380" t="n"/>
      <x:c r="I58" s="380" t="n"/>
      <x:c r="J58" s="380" t="n"/>
    </x:row>
    <x:row r="59">
      <x:c r="C59" s="380" t="n"/>
      <x:c r="D59" s="380" t="n"/>
      <x:c r="E59" s="380" t="n"/>
      <x:c r="F59" s="380" t="n"/>
      <x:c r="G59" s="380" t="n"/>
      <x:c r="H59" s="380" t="n"/>
      <x:c r="I59" s="380" t="n"/>
      <x:c r="J59" s="380" t="n"/>
    </x:row>
    <x:row r="60">
      <x:c r="C60" s="380" t="n"/>
      <x:c r="D60" s="380" t="n"/>
      <x:c r="E60" s="380" t="n"/>
      <x:c r="F60" s="380" t="n"/>
      <x:c r="G60" s="380" t="n"/>
      <x:c r="H60" s="380" t="n"/>
      <x:c r="I60" s="380" t="n"/>
      <x:c r="J60" s="380" t="n"/>
    </x:row>
  </x:sheetData>
  <x:sheetProtection selectLockedCells="0" selectUnlockedCells="0" sheet="1" objects="1" insertRows="1" insertHyperlinks="1" autoFilter="1" scenarios="1" formatColumns="1" deleteColumns="1" insertColumns="1" pivotTables="1" deleteRows="1" formatCells="1" formatRows="1" sort="1"/>
  <x:conditionalFormatting sqref="J8:J15">
    <x:cfRule type="containsText" dxfId="0" priority="1" operator="containsText" text="Saved"/>
    <x:cfRule type="containsText" dxfId="1" priority="2" operator="containsText" text="Missing"/>
  </x:conditionalFormatting>
  <x:dataValidations count="1">
    <x:dataValidation type="list" allowBlank="0" showDropDown="0" showInputMessage="0" showErrorMessage="0" sqref="J8:J15">
      <x:formula1>"Missing,In progress,Saved,Needs review,Expired"</x:formula1>
    </x:dataValidation>
  </x:dataValidations>
  <x:hyperlinks>
    <x:hyperlink ref="C1" location="'Start Here'!B2"/>
  </x:hyperlink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baseColWidth="8" defaultRowHeight="15"/>
  <x:cols>
    <x:col min="1" max="1" width="3" customWidth="1"/>
    <x:col min="2" max="2" width="3" customWidth="1"/>
    <x:col min="3" max="3" width="26" customWidth="1"/>
    <x:col min="4" max="4" width="17" customWidth="1"/>
    <x:col min="5" max="5" width="30" customWidth="1"/>
    <x:col min="6" max="6" width="46" customWidth="1"/>
    <x:col min="7" max="7" width="17" customWidth="1"/>
    <x:col min="8" max="8" width="25" customWidth="1"/>
    <x:col min="9" max="9" width="25" customWidth="1"/>
    <x:col min="10" max="10" width="25" customWidth="1"/>
  </x:cols>
  <x:sheetData>
    <x:row r="1">
      <x:c r="C1" s="1034" t="inlineStr">
        <x:is>
          <x:t xml:space="preserve">Start Here · Toolkit guide</x:t>
        </x:is>
      </x:c>
    </x:row>
    <x:row r="2">
      <x:c r="C2" s="261" t="inlineStr">
        <x:is>
          <x:t xml:space="preserve">Sources and workbook boundaries</x:t>
        </x:is>
      </x:c>
      <x:c r="D2" s="262" t="n"/>
      <x:c r="E2" s="262" t="n"/>
      <x:c r="F2" s="262" t="n"/>
      <x:c r="G2" s="262" t="n"/>
      <x:c r="H2" s="262" t="n"/>
      <x:c r="I2" s="262" t="n"/>
      <x:c r="J2" s="262" t="n"/>
    </x:row>
    <x:row r="3">
      <x:c r="C3" s="263" t="n"/>
      <x:c r="D3" s="263" t="n"/>
      <x:c r="E3" s="263" t="n"/>
      <x:c r="F3" s="263" t="n"/>
      <x:c r="G3" s="263" t="n"/>
      <x:c r="H3" s="263" t="n"/>
      <x:c r="I3" s="263" t="n"/>
      <x:c r="J3" s="263" t="n"/>
    </x:row>
    <x:row r="4">
      <x:c r="C4" s="264" t="inlineStr">
        <x:is>
          <x:t xml:space="preserve">Recheck official wording and links before learner release or a live decision.</x:t>
        </x:is>
      </x:c>
      <x:c r="D4" s="264" t="n"/>
      <x:c r="E4" s="264" t="n"/>
      <x:c r="F4" s="264" t="n"/>
      <x:c r="G4" s="264" t="n"/>
      <x:c r="H4" s="264" t="n"/>
      <x:c r="I4" s="264" t="n"/>
      <x:c r="J4" s="264" t="n"/>
    </x:row>
    <x:row r="5">
      <x:c r="C5" s="262" t="n"/>
      <x:c r="D5" s="262" t="n"/>
      <x:c r="E5" s="262" t="n"/>
      <x:c r="F5" s="262" t="n"/>
      <x:c r="G5" s="262" t="n"/>
      <x:c r="H5" s="262" t="n"/>
      <x:c r="I5" s="262" t="n"/>
      <x:c r="J5" s="262" t="n"/>
    </x:row>
    <x:row r="6" ht="24" customHeight="1">
      <x:c r="C6" s="1084" t="inlineStr">
        <x:is>
          <x:t xml:space="preserve">Official source routes</x:t>
        </x:is>
      </x:c>
      <x:c r="D6" s="1085" t="n"/>
      <x:c r="E6" s="1085" t="n"/>
      <x:c r="F6" s="1085" t="n"/>
      <x:c r="G6" s="1085" t="n"/>
      <x:c r="H6" s="1085" t="n"/>
      <x:c r="I6" s="1085" t="n"/>
      <x:c r="J6" s="1086" t="n"/>
    </x:row>
    <x:row r="7" ht="30" customHeight="1">
      <x:c r="C7" s="1087" t="inlineStr">
        <x:is>
          <x:t xml:space="preserve">Topic</x:t>
        </x:is>
      </x:c>
      <x:c r="D7" s="1088" t="inlineStr">
        <x:is>
          <x:t xml:space="preserve">Pathway</x:t>
        </x:is>
      </x:c>
      <x:c r="E7" s="1088" t="inlineStr">
        <x:is>
          <x:t xml:space="preserve">Official source</x:t>
        </x:is>
      </x:c>
      <x:c r="F7" s="1088" t="inlineStr">
        <x:is>
          <x:t xml:space="preserve">URL</x:t>
        </x:is>
      </x:c>
      <x:c r="G7" s="1088" t="inlineStr">
        <x:is>
          <x:t xml:space="preserve">Checked</x:t>
        </x:is>
      </x:c>
      <x:c r="H7" s="1088" t="inlineStr">
        <x:is>
          <x:t xml:space="preserve">Learner action</x:t>
        </x:is>
      </x:c>
      <x:c r="I7" s="1088" t="inlineStr">
        <x:is>
          <x:t xml:space="preserve">Evidence to save</x:t>
        </x:is>
      </x:c>
      <x:c r="J7" s="1089" t="inlineStr">
        <x:is>
          <x:t xml:space="preserve">Review note</x:t>
        </x:is>
      </x:c>
    </x:row>
    <x:row r="8">
      <x:c r="C8" s="879" t="inlineStr">
        <x:is>
          <x:t xml:space="preserve">UK achieved prices</x:t>
        </x:is>
      </x:c>
      <x:c r="D8" s="879" t="inlineStr">
        <x:is>
          <x:t xml:space="preserve">UK</x:t>
        </x:is>
      </x:c>
      <x:c r="E8" s="879" t="inlineStr">
        <x:is>
          <x:t xml:space="preserve">HM Land Registry UK HPI reports</x:t>
        </x:is>
      </x:c>
      <x:c r="F8" s="879" t="inlineStr">
        <x:is>
          <x:t xml:space="preserve">https://www.gov.uk/government/collections/uk-house-price-index-reports</x:t>
        </x:is>
      </x:c>
      <x:c r="G8" s="880" t="n">
        <x:v>46284</x:v>
      </x:c>
      <x:c r="H8" s="879" t="inlineStr">
        <x:is>
          <x:t xml:space="preserve">Use trend data with property-level achieved comparables</x:t>
        </x:is>
      </x:c>
      <x:c r="I8" s="879" t="inlineStr">
        <x:is>
          <x:t xml:space="preserve">Extract, comparable record, date</x:t>
        </x:is>
      </x:c>
      <x:c r="J8" s="879" t="inlineStr">
        <x:is>
          <x:t xml:space="preserve">HPI is not a property valuation</x:t>
        </x:is>
      </x:c>
    </x:row>
    <x:row r="9">
      <x:c r="C9" s="879" t="inlineStr">
        <x:is>
          <x:t xml:space="preserve">UK property disposal tax</x:t>
        </x:is>
      </x:c>
      <x:c r="D9" s="879" t="inlineStr">
        <x:is>
          <x:t xml:space="preserve">UK</x:t>
        </x:is>
      </x:c>
      <x:c r="E9" s="879" t="inlineStr">
        <x:is>
          <x:t xml:space="preserve">HMRC: Tax when you sell property</x:t>
        </x:is>
      </x:c>
      <x:c r="F9" s="879" t="inlineStr">
        <x:is>
          <x:t xml:space="preserve">https://www.gov.uk/tax-sell-property</x:t>
        </x:is>
      </x:c>
      <x:c r="G9" s="880" t="n">
        <x:v>46284</x:v>
      </x:c>
      <x:c r="H9" s="879" t="inlineStr">
        <x:is>
          <x:t xml:space="preserve">Identify reporting and tax questions</x:t>
        </x:is>
      </x:c>
      <x:c r="I9" s="879" t="inlineStr">
        <x:is>
          <x:t xml:space="preserve">Link, date, adviser questions</x:t>
        </x:is>
      </x:c>
      <x:c r="J9" s="879" t="inlineStr">
        <x:is>
          <x:t xml:space="preserve">Facts and entity matter</x:t>
        </x:is>
      </x:c>
    </x:row>
    <x:row r="10">
      <x:c r="C10" s="879" t="inlineStr">
        <x:is>
          <x:t xml:space="preserve">US capital gains</x:t>
        </x:is>
      </x:c>
      <x:c r="D10" s="879" t="inlineStr">
        <x:is>
          <x:t xml:space="preserve">US</x:t>
        </x:is>
      </x:c>
      <x:c r="E10" s="879" t="inlineStr">
        <x:is>
          <x:t xml:space="preserve">IRS Topic 409</x:t>
        </x:is>
      </x:c>
      <x:c r="F10" s="879" t="inlineStr">
        <x:is>
          <x:t xml:space="preserve">https://www.irs.gov/taxtopics/tc409</x:t>
        </x:is>
      </x:c>
      <x:c r="G10" s="880" t="n">
        <x:v>46284</x:v>
      </x:c>
      <x:c r="H10" s="879" t="inlineStr">
        <x:is>
          <x:t xml:space="preserve">Identify gain/loss and reporting questions</x:t>
        </x:is>
      </x:c>
      <x:c r="I10" s="879" t="inlineStr">
        <x:is>
          <x:t xml:space="preserve">Link, date, adviser questions</x:t>
        </x:is>
      </x:c>
      <x:c r="J10" s="879" t="inlineStr">
        <x:is>
          <x:t xml:space="preserve">Use current disposition guidance too</x:t>
        </x:is>
      </x:c>
    </x:row>
    <x:row r="11">
      <x:c r="C11" s="879" t="inlineStr">
        <x:is>
          <x:t xml:space="preserve">US refinance</x:t>
        </x:is>
      </x:c>
      <x:c r="D11" s="879" t="inlineStr">
        <x:is>
          <x:t xml:space="preserve">US</x:t>
        </x:is>
      </x:c>
      <x:c r="E11" s="879" t="inlineStr">
        <x:is>
          <x:t xml:space="preserve">CFPB mortgage refinance resources</x:t>
        </x:is>
      </x:c>
      <x:c r="F11" s="879" t="inlineStr">
        <x:is>
          <x:t xml:space="preserve">https://www.consumerfinance.gov/</x:t>
        </x:is>
      </x:c>
      <x:c r="G11" s="880" t="n">
        <x:v>46284</x:v>
      </x:c>
      <x:c r="H11" s="879" t="inlineStr">
        <x:is>
          <x:t xml:space="preserve">Compare disclosure, costs, payment and cash to close</x:t>
        </x:is>
      </x:c>
      <x:c r="I11" s="879" t="inlineStr">
        <x:is>
          <x:t xml:space="preserve">Redacted disclosure and comparison</x:t>
        </x:is>
      </x:c>
      <x:c r="J11" s="879" t="inlineStr">
        <x:is>
          <x:t xml:space="preserve">State and loan facts matter</x:t>
        </x:is>
      </x:c>
    </x:row>
    <x:row r="12">
      <x:c r="C12" s="879" t="inlineStr">
        <x:is>
          <x:t xml:space="preserve">UK regulated firm check</x:t>
        </x:is>
      </x:c>
      <x:c r="D12" s="879" t="inlineStr">
        <x:is>
          <x:t xml:space="preserve">UK</x:t>
        </x:is>
      </x:c>
      <x:c r="E12" s="879" t="inlineStr">
        <x:is>
          <x:t xml:space="preserve">FCA Financial Services Register</x:t>
        </x:is>
      </x:c>
      <x:c r="F12" s="879" t="inlineStr">
        <x:is>
          <x:t xml:space="preserve">https://register.fca.org.uk/</x:t>
        </x:is>
      </x:c>
      <x:c r="G12" s="880" t="n">
        <x:v>46284</x:v>
      </x:c>
      <x:c r="H12" s="879" t="inlineStr">
        <x:is>
          <x:t xml:space="preserve">Check firm and permissions where applicable</x:t>
        </x:is>
      </x:c>
      <x:c r="I12" s="879" t="inlineStr">
        <x:is>
          <x:t xml:space="preserve">Record, reference, date</x:t>
        </x:is>
      </x:c>
      <x:c r="J12" s="879" t="inlineStr">
        <x:is>
          <x:t xml:space="preserve">Not every property loan has the same treatment</x:t>
        </x:is>
      </x:c>
    </x:row>
    <x:row r="13">
      <x:c r="C13" s="879" t="inlineStr">
        <x:is>
          <x:t xml:space="preserve">US licensing check</x:t>
        </x:is>
      </x:c>
      <x:c r="D13" s="879" t="inlineStr">
        <x:is>
          <x:t xml:space="preserve">US</x:t>
        </x:is>
      </x:c>
      <x:c r="E13" s="879" t="inlineStr">
        <x:is>
          <x:t xml:space="preserve">NMLS Consumer Access</x:t>
        </x:is>
      </x:c>
      <x:c r="F13" s="879" t="inlineStr">
        <x:is>
          <x:t xml:space="preserve">https://www.nmlsconsumeraccess.org/</x:t>
        </x:is>
      </x:c>
      <x:c r="G13" s="880" t="n">
        <x:v>46284</x:v>
      </x:c>
      <x:c r="H13" s="879" t="inlineStr">
        <x:is>
          <x:t xml:space="preserve">Check company/professional record where applicable</x:t>
        </x:is>
      </x:c>
      <x:c r="I13" s="879" t="inlineStr">
        <x:is>
          <x:t xml:space="preserve">Identifier, state, status, date</x:t>
        </x:is>
      </x:c>
      <x:c r="J13" s="879" t="inlineStr">
        <x:is>
          <x:t xml:space="preserve">Confirm official state route</x:t>
        </x:is>
      </x:c>
    </x:row>
    <x:row r="14">
      <x:c r="C14" s="879" t="inlineStr">
        <x:is>
          <x:t xml:space="preserve">US housing routes</x:t>
        </x:is>
      </x:c>
      <x:c r="D14" s="879" t="inlineStr">
        <x:is>
          <x:t xml:space="preserve">US</x:t>
        </x:is>
      </x:c>
      <x:c r="E14" s="879" t="inlineStr">
        <x:is>
          <x:t xml:space="preserve">HUD state resources</x:t>
        </x:is>
      </x:c>
      <x:c r="F14" s="879" t="inlineStr">
        <x:is>
          <x:t xml:space="preserve">https://www.hud.gov/states</x:t>
        </x:is>
      </x:c>
      <x:c r="G14" s="880" t="n">
        <x:v>46284</x:v>
      </x:c>
      <x:c r="H14" s="879" t="inlineStr">
        <x:is>
          <x:t xml:space="preserve">Find official state/local housing resources</x:t>
        </x:is>
      </x:c>
      <x:c r="I14" s="879" t="inlineStr">
        <x:is>
          <x:t xml:space="preserve">State/local link and date</x:t>
        </x:is>
      </x:c>
      <x:c r="J14" s="879" t="inlineStr">
        <x:is>
          <x:t xml:space="preserve">Rules are not uniform nationally</x:t>
        </x:is>
      </x:c>
    </x:row>
    <x:row r="15" ht="42" customHeight="1">
      <x:c r="C15" s="879" t="inlineStr">
        <x:is>
          <x:t xml:space="preserve">England Right to Rent</x:t>
        </x:is>
      </x:c>
      <x:c r="D15" s="879" t="inlineStr">
        <x:is>
          <x:t xml:space="preserve">England</x:t>
        </x:is>
      </x:c>
      <x:c r="E15" s="879" t="inlineStr">
        <x:is>
          <x:t xml:space="preserve">Home Office 2026 statutory codes</x:t>
        </x:is>
      </x:c>
      <x:c r="F15" s="879" t="inlineStr">
        <x:is>
          <x:t xml:space="preserve">https://www.gov.uk/government/publications/right-to-rent-landlords-code-of-practice</x:t>
        </x:is>
      </x:c>
      <x:c r="G15" s="880" t="n">
        <x:v>46293</x:v>
      </x:c>
      <x:c r="H15" s="879" t="inlineStr">
        <x:is>
          <x:t xml:space="preserve">Check route, DVSP registration, timing and equal treatment</x:t>
        </x:is>
      </x:c>
      <x:c r="I15" s="879" t="inlineStr">
        <x:is>
          <x:t xml:space="preserve">Dated result and follow-up, held securely</x:t>
        </x:is>
      </x:c>
      <x:c r="J15" s="879" t="inlineStr">
        <x:is>
          <x:t xml:space="preserve">New code from 1 Oct 2026; recheck guide</x:t>
        </x:is>
      </x:c>
    </x:row>
    <x:row r="16" ht="42" customHeight="1">
      <x:c r="C16" s="879" t="inlineStr">
        <x:is>
          <x:t xml:space="preserve">Croydon rental licences</x:t>
        </x:is>
      </x:c>
      <x:c r="D16" s="879" t="inlineStr">
        <x:is>
          <x:t xml:space="preserve">England: Croydon</x:t>
        </x:is>
      </x:c>
      <x:c r="E16" s="879" t="inlineStr">
        <x:is>
          <x:t xml:space="preserve">Croydon Council property licensing</x:t>
        </x:is>
      </x:c>
      <x:c r="F16" s="879" t="inlineStr">
        <x:is>
          <x:t xml:space="preserve">https://www.croydon.gov.uk/housing/private-tenants/landlord-licensing</x:t>
        </x:is>
      </x:c>
      <x:c r="G16" s="880" t="n">
        <x:v>46293</x:v>
      </x:c>
      <x:c r="H16" s="879" t="inlineStr">
        <x:is>
          <x:t xml:space="preserve">Check address, occupation and correct licence</x:t>
        </x:is>
      </x:c>
      <x:c r="I16" s="879" t="inlineStr">
        <x:is>
          <x:t xml:space="preserve">Ward result, licence, conditions and date</x:t>
        </x:is>
      </x:c>
      <x:c r="J16" s="879" t="inlineStr">
        <x:is>
          <x:t xml:space="preserve">Two schemes effective 25 Sep 2026</x:t>
        </x:is>
      </x:c>
    </x:row>
    <x:row r="17" ht="24" customHeight="1">
      <x:c r="C17" s="1084" t="inlineStr">
        <x:is>
          <x:t xml:space="preserve">Boundaries</x:t>
        </x:is>
      </x:c>
      <x:c r="D17" s="1085" t="n"/>
      <x:c r="E17" s="1085" t="n"/>
      <x:c r="F17" s="1085" t="n"/>
      <x:c r="G17" s="1085" t="n"/>
      <x:c r="H17" s="1085" t="n"/>
      <x:c r="I17" s="1085" t="n"/>
      <x:c r="J17" s="1086" t="n"/>
    </x:row>
    <x:row r="18">
      <x:c r="C18" s="879" t="inlineStr">
        <x:is>
          <x:t xml:space="preserve">This workbook teaches a repeatable decision process. It does not give personalised financial, mortgage, legal, tax, planning or surveying advice.</x:t>
        </x:is>
      </x:c>
      <x:c r="D18" s="879" t="n"/>
      <x:c r="E18" s="879" t="n"/>
      <x:c r="F18" s="879" t="n"/>
      <x:c r="G18" s="879" t="n"/>
      <x:c r="H18" s="879" t="n"/>
      <x:c r="I18" s="879" t="n"/>
      <x:c r="J18" s="879" t="n"/>
    </x:row>
    <x:row r="19">
      <x:c r="C19" s="879" t="inlineStr">
        <x:is>
          <x:t xml:space="preserve">UK pathway labels must name the correct jurisdiction. England-specific rules do not automatically apply to Scotland, Wales or Northern Ireland.</x:t>
        </x:is>
      </x:c>
      <x:c r="D19" s="879" t="n"/>
      <x:c r="E19" s="879" t="n"/>
      <x:c r="F19" s="879" t="n"/>
      <x:c r="G19" s="879" t="n"/>
      <x:c r="H19" s="879" t="n"/>
      <x:c r="I19" s="879" t="n"/>
      <x:c r="J19" s="879" t="n"/>
    </x:row>
    <x:row r="20">
      <x:c r="C20" s="879" t="inlineStr">
        <x:is>
          <x:t xml:space="preserve">United States legal, landlord, licensing, disclosure, tax, court and lending rules are state and local. Save the controlling official source.</x:t>
        </x:is>
      </x:c>
      <x:c r="D20" s="879" t="n"/>
      <x:c r="E20" s="879" t="n"/>
      <x:c r="F20" s="879" t="n"/>
      <x:c r="G20" s="879" t="n"/>
      <x:c r="H20" s="879" t="n"/>
      <x:c r="I20" s="879" t="n"/>
      <x:c r="J20" s="879" t="n"/>
    </x:row>
    <x:row r="21">
      <x:c r="C21" s="879" t="inlineStr">
        <x:is>
          <x:t xml:space="preserve">Do not upload unredacted customer, tenant, applicant, property, bank, identity, access or credit information to Aura or community spaces.</x:t>
        </x:is>
      </x:c>
      <x:c r="D21" s="879" t="n"/>
      <x:c r="E21" s="879" t="n"/>
      <x:c r="F21" s="879" t="n"/>
      <x:c r="G21" s="879" t="n"/>
      <x:c r="H21" s="879" t="n"/>
      <x:c r="I21" s="879" t="n"/>
      <x:c r="J21" s="879" t="n"/>
    </x:row>
    <x:row r="22">
      <x:c r="C22" s="879" t="n"/>
      <x:c r="D22" s="879" t="n"/>
      <x:c r="E22" s="879" t="n"/>
      <x:c r="F22" s="879" t="n"/>
      <x:c r="G22" s="879" t="n"/>
      <x:c r="H22" s="879" t="n"/>
      <x:c r="I22" s="879" t="n"/>
      <x:c r="J22" s="879" t="n"/>
    </x:row>
    <x:row r="23">
      <x:c r="C23" s="879" t="n"/>
      <x:c r="D23" s="879" t="n"/>
      <x:c r="E23" s="879" t="n"/>
      <x:c r="F23" s="879" t="n"/>
      <x:c r="G23" s="879" t="n"/>
      <x:c r="H23" s="879" t="n"/>
      <x:c r="I23" s="879" t="n"/>
      <x:c r="J23" s="879" t="n"/>
    </x:row>
    <x:row r="24">
      <x:c r="C24" s="380" t="n"/>
      <x:c r="D24" s="380" t="n"/>
      <x:c r="E24" s="380" t="n"/>
      <x:c r="F24" s="380" t="n"/>
      <x:c r="G24" s="380" t="n"/>
      <x:c r="H24" s="380" t="n"/>
      <x:c r="I24" s="380" t="n"/>
      <x:c r="J24" s="380" t="n"/>
    </x:row>
    <x:row r="25">
      <x:c r="C25" s="380" t="n"/>
      <x:c r="D25" s="380" t="n"/>
      <x:c r="E25" s="380" t="n"/>
      <x:c r="F25" s="380" t="n"/>
      <x:c r="G25" s="380" t="n"/>
      <x:c r="H25" s="380" t="n"/>
      <x:c r="I25" s="380" t="n"/>
      <x:c r="J25" s="380" t="n"/>
    </x:row>
    <x:row r="26">
      <x:c r="C26" s="380" t="n"/>
      <x:c r="D26" s="380" t="n"/>
      <x:c r="E26" s="380" t="n"/>
      <x:c r="F26" s="380" t="n"/>
      <x:c r="G26" s="380" t="n"/>
      <x:c r="H26" s="380" t="n"/>
      <x:c r="I26" s="380" t="n"/>
      <x:c r="J26" s="380" t="n"/>
    </x:row>
    <x:row r="27">
      <x:c r="C27" s="380" t="n"/>
      <x:c r="D27" s="380" t="n"/>
      <x:c r="E27" s="380" t="n"/>
      <x:c r="F27" s="380" t="n"/>
      <x:c r="G27" s="380" t="n"/>
      <x:c r="H27" s="380" t="n"/>
      <x:c r="I27" s="380" t="n"/>
      <x:c r="J27" s="380" t="n"/>
    </x:row>
    <x:row r="28">
      <x:c r="C28" s="380" t="n"/>
      <x:c r="D28" s="380" t="n"/>
      <x:c r="E28" s="380" t="n"/>
      <x:c r="F28" s="380" t="n"/>
      <x:c r="G28" s="380" t="n"/>
      <x:c r="H28" s="380" t="n"/>
      <x:c r="I28" s="380" t="n"/>
      <x:c r="J28" s="380" t="n"/>
    </x:row>
    <x:row r="29">
      <x:c r="C29" s="380" t="n"/>
      <x:c r="D29" s="380" t="n"/>
      <x:c r="E29" s="380" t="n"/>
      <x:c r="F29" s="380" t="n"/>
      <x:c r="G29" s="380" t="n"/>
      <x:c r="H29" s="380" t="n"/>
      <x:c r="I29" s="380" t="n"/>
      <x:c r="J29" s="380" t="n"/>
    </x:row>
    <x:row r="30">
      <x:c r="C30" s="380" t="n"/>
      <x:c r="D30" s="380" t="n"/>
      <x:c r="E30" s="380" t="n"/>
      <x:c r="F30" s="380" t="n"/>
      <x:c r="G30" s="380" t="n"/>
      <x:c r="H30" s="380" t="n"/>
      <x:c r="I30" s="380" t="n"/>
      <x:c r="J30" s="380" t="n"/>
    </x:row>
    <x:row r="31">
      <x:c r="C31" s="380" t="n"/>
      <x:c r="D31" s="380" t="n"/>
      <x:c r="E31" s="380" t="n"/>
      <x:c r="F31" s="380" t="n"/>
      <x:c r="G31" s="380" t="n"/>
      <x:c r="H31" s="380" t="n"/>
      <x:c r="I31" s="380" t="n"/>
      <x:c r="J31" s="380" t="n"/>
    </x:row>
    <x:row r="32">
      <x:c r="C32" s="380" t="n"/>
      <x:c r="D32" s="380" t="n"/>
      <x:c r="E32" s="380" t="n"/>
      <x:c r="F32" s="380" t="n"/>
      <x:c r="G32" s="380" t="n"/>
      <x:c r="H32" s="380" t="n"/>
      <x:c r="I32" s="380" t="n"/>
      <x:c r="J32" s="380" t="n"/>
    </x:row>
    <x:row r="33">
      <x:c r="C33" s="380" t="n"/>
      <x:c r="D33" s="380" t="n"/>
      <x:c r="E33" s="380" t="n"/>
      <x:c r="F33" s="380" t="n"/>
      <x:c r="G33" s="380" t="n"/>
      <x:c r="H33" s="380" t="n"/>
      <x:c r="I33" s="380" t="n"/>
      <x:c r="J33" s="380" t="n"/>
    </x:row>
    <x:row r="34">
      <x:c r="C34" s="380" t="n"/>
      <x:c r="D34" s="380" t="n"/>
      <x:c r="E34" s="380" t="n"/>
      <x:c r="F34" s="380" t="n"/>
      <x:c r="G34" s="380" t="n"/>
      <x:c r="H34" s="380" t="n"/>
      <x:c r="I34" s="380" t="n"/>
      <x:c r="J34" s="380" t="n"/>
    </x:row>
    <x:row r="35">
      <x:c r="C35" s="380" t="n"/>
      <x:c r="D35" s="380" t="n"/>
      <x:c r="E35" s="380" t="n"/>
      <x:c r="F35" s="380" t="n"/>
      <x:c r="G35" s="380" t="n"/>
      <x:c r="H35" s="380" t="n"/>
      <x:c r="I35" s="380" t="n"/>
      <x:c r="J35" s="380" t="n"/>
    </x:row>
    <x:row r="36">
      <x:c r="C36" s="380" t="n"/>
      <x:c r="D36" s="380" t="n"/>
      <x:c r="E36" s="380" t="n"/>
      <x:c r="F36" s="380" t="n"/>
      <x:c r="G36" s="380" t="n"/>
      <x:c r="H36" s="380" t="n"/>
      <x:c r="I36" s="380" t="n"/>
      <x:c r="J36" s="380" t="n"/>
    </x:row>
    <x:row r="37">
      <x:c r="C37" s="380" t="n"/>
      <x:c r="D37" s="380" t="n"/>
      <x:c r="E37" s="380" t="n"/>
      <x:c r="F37" s="380" t="n"/>
      <x:c r="G37" s="380" t="n"/>
      <x:c r="H37" s="380" t="n"/>
      <x:c r="I37" s="380" t="n"/>
      <x:c r="J37" s="380" t="n"/>
    </x:row>
    <x:row r="38">
      <x:c r="C38" s="380" t="n"/>
      <x:c r="D38" s="380" t="n"/>
      <x:c r="E38" s="380" t="n"/>
      <x:c r="F38" s="380" t="n"/>
      <x:c r="G38" s="380" t="n"/>
      <x:c r="H38" s="380" t="n"/>
      <x:c r="I38" s="380" t="n"/>
      <x:c r="J38" s="380" t="n"/>
    </x:row>
    <x:row r="39">
      <x:c r="C39" s="380" t="n"/>
      <x:c r="D39" s="380" t="n"/>
      <x:c r="E39" s="380" t="n"/>
      <x:c r="F39" s="380" t="n"/>
      <x:c r="G39" s="380" t="n"/>
      <x:c r="H39" s="380" t="n"/>
      <x:c r="I39" s="380" t="n"/>
      <x:c r="J39" s="380" t="n"/>
    </x:row>
    <x:row r="40">
      <x:c r="C40" s="380" t="n"/>
      <x:c r="D40" s="380" t="n"/>
      <x:c r="E40" s="380" t="n"/>
      <x:c r="F40" s="380" t="n"/>
      <x:c r="G40" s="380" t="n"/>
      <x:c r="H40" s="380" t="n"/>
      <x:c r="I40" s="380" t="n"/>
      <x:c r="J40" s="380" t="n"/>
    </x:row>
    <x:row r="41">
      <x:c r="C41" s="380" t="n"/>
      <x:c r="D41" s="380" t="n"/>
      <x:c r="E41" s="380" t="n"/>
      <x:c r="F41" s="380" t="n"/>
      <x:c r="G41" s="380" t="n"/>
      <x:c r="H41" s="380" t="n"/>
      <x:c r="I41" s="380" t="n"/>
      <x:c r="J41" s="380" t="n"/>
    </x:row>
    <x:row r="42">
      <x:c r="C42" s="380" t="n"/>
      <x:c r="D42" s="380" t="n"/>
      <x:c r="E42" s="380" t="n"/>
      <x:c r="F42" s="380" t="n"/>
      <x:c r="G42" s="380" t="n"/>
      <x:c r="H42" s="380" t="n"/>
      <x:c r="I42" s="380" t="n"/>
      <x:c r="J42" s="380" t="n"/>
    </x:row>
    <x:row r="43">
      <x:c r="C43" s="380" t="n"/>
      <x:c r="D43" s="380" t="n"/>
      <x:c r="E43" s="380" t="n"/>
      <x:c r="F43" s="380" t="n"/>
      <x:c r="G43" s="380" t="n"/>
      <x:c r="H43" s="380" t="n"/>
      <x:c r="I43" s="380" t="n"/>
      <x:c r="J43" s="380" t="n"/>
    </x:row>
    <x:row r="44">
      <x:c r="C44" s="380" t="n"/>
      <x:c r="D44" s="380" t="n"/>
      <x:c r="E44" s="380" t="n"/>
      <x:c r="F44" s="380" t="n"/>
      <x:c r="G44" s="380" t="n"/>
      <x:c r="H44" s="380" t="n"/>
      <x:c r="I44" s="380" t="n"/>
      <x:c r="J44" s="380" t="n"/>
    </x:row>
    <x:row r="45">
      <x:c r="C45" s="380" t="n"/>
      <x:c r="D45" s="380" t="n"/>
      <x:c r="E45" s="380" t="n"/>
      <x:c r="F45" s="380" t="n"/>
      <x:c r="G45" s="380" t="n"/>
      <x:c r="H45" s="380" t="n"/>
      <x:c r="I45" s="380" t="n"/>
      <x:c r="J45" s="380" t="n"/>
    </x:row>
    <x:row r="46">
      <x:c r="C46" s="380" t="n"/>
      <x:c r="D46" s="380" t="n"/>
      <x:c r="E46" s="380" t="n"/>
      <x:c r="F46" s="380" t="n"/>
      <x:c r="G46" s="380" t="n"/>
      <x:c r="H46" s="380" t="n"/>
      <x:c r="I46" s="380" t="n"/>
      <x:c r="J46" s="380" t="n"/>
    </x:row>
    <x:row r="47">
      <x:c r="C47" s="380" t="n"/>
      <x:c r="D47" s="380" t="n"/>
      <x:c r="E47" s="380" t="n"/>
      <x:c r="F47" s="380" t="n"/>
      <x:c r="G47" s="380" t="n"/>
      <x:c r="H47" s="380" t="n"/>
      <x:c r="I47" s="380" t="n"/>
      <x:c r="J47" s="380" t="n"/>
    </x:row>
    <x:row r="48">
      <x:c r="C48" s="380" t="n"/>
      <x:c r="D48" s="380" t="n"/>
      <x:c r="E48" s="380" t="n"/>
      <x:c r="F48" s="380" t="n"/>
      <x:c r="G48" s="380" t="n"/>
      <x:c r="H48" s="380" t="n"/>
      <x:c r="I48" s="380" t="n"/>
      <x:c r="J48" s="380" t="n"/>
    </x:row>
    <x:row r="49">
      <x:c r="C49" s="380" t="n"/>
      <x:c r="D49" s="380" t="n"/>
      <x:c r="E49" s="380" t="n"/>
      <x:c r="F49" s="380" t="n"/>
      <x:c r="G49" s="380" t="n"/>
      <x:c r="H49" s="380" t="n"/>
      <x:c r="I49" s="380" t="n"/>
      <x:c r="J49" s="380" t="n"/>
    </x:row>
    <x:row r="50">
      <x:c r="C50" s="380" t="n"/>
      <x:c r="D50" s="380" t="n"/>
      <x:c r="E50" s="380" t="n"/>
      <x:c r="F50" s="380" t="n"/>
      <x:c r="G50" s="380" t="n"/>
      <x:c r="H50" s="380" t="n"/>
      <x:c r="I50" s="380" t="n"/>
      <x:c r="J50" s="380" t="n"/>
    </x:row>
    <x:row r="51">
      <x:c r="C51" s="380" t="n"/>
      <x:c r="D51" s="380" t="n"/>
      <x:c r="E51" s="380" t="n"/>
      <x:c r="F51" s="380" t="n"/>
      <x:c r="G51" s="380" t="n"/>
      <x:c r="H51" s="380" t="n"/>
      <x:c r="I51" s="380" t="n"/>
      <x:c r="J51" s="380" t="n"/>
    </x:row>
    <x:row r="52">
      <x:c r="C52" s="380" t="n"/>
      <x:c r="D52" s="380" t="n"/>
      <x:c r="E52" s="380" t="n"/>
      <x:c r="F52" s="380" t="n"/>
      <x:c r="G52" s="380" t="n"/>
      <x:c r="H52" s="380" t="n"/>
      <x:c r="I52" s="380" t="n"/>
      <x:c r="J52" s="380" t="n"/>
    </x:row>
    <x:row r="53">
      <x:c r="C53" s="380" t="n"/>
      <x:c r="D53" s="380" t="n"/>
      <x:c r="E53" s="380" t="n"/>
      <x:c r="F53" s="380" t="n"/>
      <x:c r="G53" s="380" t="n"/>
      <x:c r="H53" s="380" t="n"/>
      <x:c r="I53" s="380" t="n"/>
      <x:c r="J53" s="380" t="n"/>
    </x:row>
    <x:row r="54">
      <x:c r="C54" s="380" t="n"/>
      <x:c r="D54" s="380" t="n"/>
      <x:c r="E54" s="380" t="n"/>
      <x:c r="F54" s="380" t="n"/>
      <x:c r="G54" s="380" t="n"/>
      <x:c r="H54" s="380" t="n"/>
      <x:c r="I54" s="380" t="n"/>
      <x:c r="J54" s="380" t="n"/>
    </x:row>
    <x:row r="55">
      <x:c r="C55" s="380" t="n"/>
      <x:c r="D55" s="380" t="n"/>
      <x:c r="E55" s="380" t="n"/>
      <x:c r="F55" s="380" t="n"/>
      <x:c r="G55" s="380" t="n"/>
      <x:c r="H55" s="380" t="n"/>
      <x:c r="I55" s="380" t="n"/>
      <x:c r="J55" s="380" t="n"/>
    </x:row>
    <x:row r="56">
      <x:c r="C56" s="380" t="n"/>
      <x:c r="D56" s="380" t="n"/>
      <x:c r="E56" s="380" t="n"/>
      <x:c r="F56" s="380" t="n"/>
      <x:c r="G56" s="380" t="n"/>
      <x:c r="H56" s="380" t="n"/>
      <x:c r="I56" s="380" t="n"/>
      <x:c r="J56" s="380" t="n"/>
    </x:row>
    <x:row r="57">
      <x:c r="C57" s="380" t="n"/>
      <x:c r="D57" s="380" t="n"/>
      <x:c r="E57" s="380" t="n"/>
      <x:c r="F57" s="380" t="n"/>
      <x:c r="G57" s="380" t="n"/>
      <x:c r="H57" s="380" t="n"/>
      <x:c r="I57" s="380" t="n"/>
      <x:c r="J57" s="380" t="n"/>
    </x:row>
    <x:row r="58">
      <x:c r="C58" s="380" t="n"/>
      <x:c r="D58" s="380" t="n"/>
      <x:c r="E58" s="380" t="n"/>
      <x:c r="F58" s="380" t="n"/>
      <x:c r="G58" s="380" t="n"/>
      <x:c r="H58" s="380" t="n"/>
      <x:c r="I58" s="380" t="n"/>
      <x:c r="J58" s="380" t="n"/>
    </x:row>
    <x:row r="59">
      <x:c r="C59" s="380" t="n"/>
      <x:c r="D59" s="380" t="n"/>
      <x:c r="E59" s="380" t="n"/>
      <x:c r="F59" s="380" t="n"/>
      <x:c r="G59" s="380" t="n"/>
      <x:c r="H59" s="380" t="n"/>
      <x:c r="I59" s="380" t="n"/>
      <x:c r="J59" s="380" t="n"/>
    </x:row>
    <x:row r="60">
      <x:c r="C60" s="380" t="n"/>
      <x:c r="D60" s="380" t="n"/>
      <x:c r="E60" s="380" t="n"/>
      <x:c r="F60" s="380" t="n"/>
      <x:c r="G60" s="380" t="n"/>
      <x:c r="H60" s="380" t="n"/>
      <x:c r="I60" s="380" t="n"/>
      <x:c r="J60" s="380" t="n"/>
    </x:row>
  </x:sheetData>
  <x:sheetProtection selectLockedCells="0" selectUnlockedCells="0" sheet="1" objects="1" insertRows="1" insertHyperlinks="1" autoFilter="1" scenarios="1" formatColumns="1" deleteColumns="1" insertColumns="1" pivotTables="1" deleteRows="1" formatCells="1" formatRows="1" sort="1"/>
  <x:hyperlinks>
    <x:hyperlink ref="C1" location="'Start Here'!B2"/>
    <x:hyperlink xmlns:r="http://schemas.openxmlformats.org/officeDocument/2006/relationships" ref="F8" r:id="R3721466a1ff24aee"/>
    <x:hyperlink xmlns:r="http://schemas.openxmlformats.org/officeDocument/2006/relationships" ref="F9" r:id="Rc9d87bb0d4d84b18"/>
    <x:hyperlink xmlns:r="http://schemas.openxmlformats.org/officeDocument/2006/relationships" ref="F10" r:id="R0d624a011adb4981"/>
    <x:hyperlink xmlns:r="http://schemas.openxmlformats.org/officeDocument/2006/relationships" ref="F11" r:id="R107d0964c7e84f97"/>
    <x:hyperlink xmlns:r="http://schemas.openxmlformats.org/officeDocument/2006/relationships" ref="F12" r:id="R0651651eea2a45d3"/>
    <x:hyperlink xmlns:r="http://schemas.openxmlformats.org/officeDocument/2006/relationships" ref="F13" r:id="R9426bd04aaf84564"/>
    <x:hyperlink xmlns:r="http://schemas.openxmlformats.org/officeDocument/2006/relationships" ref="F14" r:id="Rab6fe7df3b2c4ba5"/>
    <x:hyperlink xmlns:r="http://schemas.openxmlformats.org/officeDocument/2006/relationships" ref="F15" r:id="R74063af411bf4ef6"/>
    <x:hyperlink xmlns:r="http://schemas.openxmlformats.org/officeDocument/2006/relationships" ref="F16" r:id="Reda738648e0343e3"/>
  </x:hyperlink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baseColWidth="8" defaultRowHeight="15"/>
  <x:cols>
    <x:col min="3" max="3" width="23" customWidth="1"/>
    <x:col min="4" max="4" width="15" customWidth="1"/>
    <x:col min="5" max="5" width="15" customWidth="1"/>
    <x:col min="6" max="6" width="15" customWidth="1"/>
    <x:col min="7" max="7" width="15" customWidth="1"/>
    <x:col min="8" max="8" width="15" customWidth="1"/>
    <x:col min="9" max="9" width="15" customWidth="1"/>
    <x:col min="10" max="10" width="15" customWidth="1"/>
    <x:col min="11" max="11" width="25" customWidth="1"/>
  </x:cols>
  <x:sheetData>
    <x:row r="1">
      <x:c r="C1" s="1043" t="inlineStr">
        <x:is>
          <x:t xml:space="preserve">Start Here · Toolkit guide</x:t>
        </x:is>
      </x:c>
      <x:c r="D1" s="738" t="n"/>
      <x:c r="E1" s="738" t="n"/>
      <x:c r="F1" s="738" t="n"/>
      <x:c r="G1" s="738" t="n"/>
      <x:c r="H1" s="738" t="n"/>
      <x:c r="I1" s="738" t="n"/>
      <x:c r="J1" s="738" t="n"/>
      <x:c r="K1" s="738" t="n"/>
    </x:row>
    <x:row r="2">
      <x:c r="C2" s="1093" t="inlineStr">
        <x:is>
          <x:t xml:space="preserve">Milestone 8: Return on Equity and Opportunity Cost</x:t>
        </x:is>
      </x:c>
    </x:row>
    <x:row r="3">
      <x:c r="C3" s="738" t="n"/>
      <x:c r="D3" s="738" t="n"/>
      <x:c r="E3" s="738" t="n"/>
      <x:c r="F3" s="738" t="n"/>
      <x:c r="G3" s="738" t="n"/>
      <x:c r="H3" s="738" t="n"/>
      <x:c r="I3" s="738" t="n"/>
      <x:c r="J3" s="738" t="n"/>
      <x:c r="K3" s="738" t="n"/>
    </x:row>
    <x:row r="4">
      <x:c r="C4" s="391" t="inlineStr">
        <x:is>
          <x:t xml:space="preserve">Use one evidence date. Separate cash return from assumed growth. Include selling tax, transaction costs, delay and execution risk.</x:t>
        </x:is>
      </x:c>
    </x:row>
    <x:row r="5">
      <x:c r="C5" s="738" t="n"/>
      <x:c r="D5" s="738" t="n"/>
      <x:c r="E5" s="738" t="n"/>
      <x:c r="F5" s="738" t="n"/>
      <x:c r="G5" s="738" t="n"/>
      <x:c r="H5" s="738" t="n"/>
      <x:c r="I5" s="738" t="n"/>
      <x:c r="J5" s="738" t="n"/>
      <x:c r="K5" s="738" t="n"/>
    </x:row>
    <x:row r="6">
      <x:c r="C6" s="394" t="inlineStr">
        <x:is>
          <x:t xml:space="preserve">Asset review</x:t>
        </x:is>
      </x:c>
    </x:row>
    <x:row r="7" ht="25" customHeight="1">
      <x:c r="C7" s="1094" t="inlineStr">
        <x:is>
          <x:t xml:space="preserve">Asset / ID</x:t>
        </x:is>
      </x:c>
      <x:c r="D7" s="1095" t="inlineStr">
        <x:is>
          <x:t xml:space="preserve">Evidence date</x:t>
        </x:is>
      </x:c>
      <x:c r="E7" s="1095" t="inlineStr">
        <x:is>
          <x:t xml:space="preserve">Current value</x:t>
        </x:is>
      </x:c>
      <x:c r="F7" s="1095" t="inlineStr">
        <x:is>
          <x:t xml:space="preserve">Debt</x:t>
        </x:is>
      </x:c>
      <x:c r="G7" s="1095" t="inlineStr">
        <x:is>
          <x:t xml:space="preserve">Exit costs and tax</x:t>
        </x:is>
      </x:c>
      <x:c r="H7" s="1095" t="inlineStr">
        <x:is>
          <x:t xml:space="preserve">Current equity</x:t>
        </x:is>
      </x:c>
      <x:c r="I7" s="1095" t="inlineStr">
        <x:is>
          <x:t xml:space="preserve">Annual cashflow</x:t>
        </x:is>
      </x:c>
      <x:c r="J7" s="1095" t="inlineStr">
        <x:is>
          <x:t xml:space="preserve">Cash ROE</x:t>
        </x:is>
      </x:c>
      <x:c r="K7" s="1096" t="inlineStr">
        <x:is>
          <x:t xml:space="preserve">Decision / review note</x:t>
        </x:is>
      </x:c>
    </x:row>
    <x:row r="8" ht="25" customHeight="1">
      <x:c r="C8" s="960" t="str"/>
      <x:c r="D8" s="961" t="n"/>
      <x:c r="E8" s="962" t="n">
        <x:v>0</x:v>
      </x:c>
      <x:c r="F8" s="962" t="n">
        <x:v>0</x:v>
      </x:c>
      <x:c r="G8" s="962" t="n">
        <x:v>0</x:v>
      </x:c>
      <x:c r="H8" s="584" t="n">
        <x:f>MAX(0,E8-F8-G8)</x:f>
        <x:v>0</x:v>
      </x:c>
      <x:c r="I8" s="962" t="n">
        <x:v>0</x:v>
      </x:c>
      <x:c r="J8" s="809" t="str">
        <x:f>IF(H8&gt;0,I8/H8,"")</x:f>
      </x:c>
      <x:c r="K8" s="960" t="str"/>
    </x:row>
    <x:row r="9" ht="25" customHeight="1">
      <x:c r="C9" s="960" t="str"/>
      <x:c r="D9" s="961" t="n"/>
      <x:c r="E9" s="962" t="n">
        <x:v>0</x:v>
      </x:c>
      <x:c r="F9" s="962" t="n">
        <x:v>0</x:v>
      </x:c>
      <x:c r="G9" s="962" t="n">
        <x:v>0</x:v>
      </x:c>
      <x:c r="H9" s="584" t="n">
        <x:f>MAX(0,E9-F9-G9)</x:f>
        <x:v>0</x:v>
      </x:c>
      <x:c r="I9" s="962" t="n">
        <x:v>0</x:v>
      </x:c>
      <x:c r="J9" s="809" t="str">
        <x:f>IF(H9&gt;0,I9/H9,"")</x:f>
      </x:c>
      <x:c r="K9" s="960" t="str"/>
    </x:row>
    <x:row r="10" ht="25" customHeight="1">
      <x:c r="C10" s="960" t="str"/>
      <x:c r="D10" s="961" t="n"/>
      <x:c r="E10" s="962" t="n">
        <x:v>0</x:v>
      </x:c>
      <x:c r="F10" s="962" t="n">
        <x:v>0</x:v>
      </x:c>
      <x:c r="G10" s="962" t="n">
        <x:v>0</x:v>
      </x:c>
      <x:c r="H10" s="584" t="n">
        <x:f>MAX(0,E10-F10-G10)</x:f>
        <x:v>0</x:v>
      </x:c>
      <x:c r="I10" s="962" t="n">
        <x:v>0</x:v>
      </x:c>
      <x:c r="J10" s="809" t="str">
        <x:f>IF(H10&gt;0,I10/H10,"")</x:f>
      </x:c>
      <x:c r="K10" s="960" t="str"/>
    </x:row>
    <x:row r="11" ht="25" customHeight="1">
      <x:c r="C11" s="960" t="str"/>
      <x:c r="D11" s="961" t="n"/>
      <x:c r="E11" s="962" t="n">
        <x:v>0</x:v>
      </x:c>
      <x:c r="F11" s="962" t="n">
        <x:v>0</x:v>
      </x:c>
      <x:c r="G11" s="962" t="n">
        <x:v>0</x:v>
      </x:c>
      <x:c r="H11" s="584" t="n">
        <x:f>MAX(0,E11-F11-G11)</x:f>
        <x:v>0</x:v>
      </x:c>
      <x:c r="I11" s="962" t="n">
        <x:v>0</x:v>
      </x:c>
      <x:c r="J11" s="809" t="str">
        <x:f>IF(H11&gt;0,I11/H11,"")</x:f>
      </x:c>
      <x:c r="K11" s="960" t="str"/>
    </x:row>
    <x:row r="12" ht="25" customHeight="1">
      <x:c r="C12" s="960" t="str"/>
      <x:c r="D12" s="961" t="n"/>
      <x:c r="E12" s="962" t="n">
        <x:v>0</x:v>
      </x:c>
      <x:c r="F12" s="962" t="n">
        <x:v>0</x:v>
      </x:c>
      <x:c r="G12" s="962" t="n">
        <x:v>0</x:v>
      </x:c>
      <x:c r="H12" s="584" t="n">
        <x:f>MAX(0,E12-F12-G12)</x:f>
        <x:v>0</x:v>
      </x:c>
      <x:c r="I12" s="962" t="n">
        <x:v>0</x:v>
      </x:c>
      <x:c r="J12" s="809" t="str">
        <x:f>IF(H12&gt;0,I12/H12,"")</x:f>
      </x:c>
      <x:c r="K12" s="960" t="str"/>
    </x:row>
    <x:row r="13" ht="25" customHeight="1">
      <x:c r="C13" s="960" t="str"/>
      <x:c r="D13" s="961" t="n"/>
      <x:c r="E13" s="962" t="n">
        <x:v>0</x:v>
      </x:c>
      <x:c r="F13" s="962" t="n">
        <x:v>0</x:v>
      </x:c>
      <x:c r="G13" s="962" t="n">
        <x:v>0</x:v>
      </x:c>
      <x:c r="H13" s="584" t="n">
        <x:f>MAX(0,E13-F13-G13)</x:f>
        <x:v>0</x:v>
      </x:c>
      <x:c r="I13" s="962" t="n">
        <x:v>0</x:v>
      </x:c>
      <x:c r="J13" s="809" t="str">
        <x:f>IF(H13&gt;0,I13/H13,"")</x:f>
      </x:c>
      <x:c r="K13" s="960" t="str"/>
    </x:row>
    <x:row r="14" ht="25" customHeight="1">
      <x:c r="C14" s="960" t="str"/>
      <x:c r="D14" s="961" t="n"/>
      <x:c r="E14" s="962" t="n">
        <x:v>0</x:v>
      </x:c>
      <x:c r="F14" s="962" t="n">
        <x:v>0</x:v>
      </x:c>
      <x:c r="G14" s="962" t="n">
        <x:v>0</x:v>
      </x:c>
      <x:c r="H14" s="584" t="n">
        <x:f>MAX(0,E14-F14-G14)</x:f>
        <x:v>0</x:v>
      </x:c>
      <x:c r="I14" s="962" t="n">
        <x:v>0</x:v>
      </x:c>
      <x:c r="J14" s="809" t="str">
        <x:f>IF(H14&gt;0,I14/H14,"")</x:f>
      </x:c>
      <x:c r="K14" s="960" t="str"/>
    </x:row>
    <x:row r="15" ht="25" customHeight="1">
      <x:c r="C15" s="960" t="str"/>
      <x:c r="D15" s="961" t="n"/>
      <x:c r="E15" s="962" t="n">
        <x:v>0</x:v>
      </x:c>
      <x:c r="F15" s="962" t="n">
        <x:v>0</x:v>
      </x:c>
      <x:c r="G15" s="962" t="n">
        <x:v>0</x:v>
      </x:c>
      <x:c r="H15" s="584" t="n">
        <x:f>MAX(0,E15-F15-G15)</x:f>
        <x:v>0</x:v>
      </x:c>
      <x:c r="I15" s="962" t="n">
        <x:v>0</x:v>
      </x:c>
      <x:c r="J15" s="809" t="str">
        <x:f>IF(H15&gt;0,I15/H15,"")</x:f>
      </x:c>
      <x:c r="K15" s="960" t="str"/>
    </x:row>
    <x:row r="16" ht="25" customHeight="1">
      <x:c r="C16" s="960" t="str"/>
      <x:c r="D16" s="961" t="n"/>
      <x:c r="E16" s="962" t="n">
        <x:v>0</x:v>
      </x:c>
      <x:c r="F16" s="962" t="n">
        <x:v>0</x:v>
      </x:c>
      <x:c r="G16" s="962" t="n">
        <x:v>0</x:v>
      </x:c>
      <x:c r="H16" s="584" t="n">
        <x:f>MAX(0,E16-F16-G16)</x:f>
        <x:v>0</x:v>
      </x:c>
      <x:c r="I16" s="962" t="n">
        <x:v>0</x:v>
      </x:c>
      <x:c r="J16" s="809" t="str">
        <x:f>IF(H16&gt;0,I16/H16,"")</x:f>
      </x:c>
      <x:c r="K16" s="960" t="str"/>
    </x:row>
    <x:row r="17" ht="25" customHeight="1">
      <x:c r="C17" s="960" t="str"/>
      <x:c r="D17" s="961" t="n"/>
      <x:c r="E17" s="962" t="n">
        <x:v>0</x:v>
      </x:c>
      <x:c r="F17" s="962" t="n">
        <x:v>0</x:v>
      </x:c>
      <x:c r="G17" s="962" t="n">
        <x:v>0</x:v>
      </x:c>
      <x:c r="H17" s="584" t="n">
        <x:f>MAX(0,E17-F17-G17)</x:f>
        <x:v>0</x:v>
      </x:c>
      <x:c r="I17" s="962" t="n">
        <x:v>0</x:v>
      </x:c>
      <x:c r="J17" s="809" t="str">
        <x:f>IF(H17&gt;0,I17/H17,"")</x:f>
      </x:c>
      <x:c r="K17" s="960" t="str"/>
    </x:row>
    <x:row r="18" ht="25" customHeight="1">
      <x:c r="C18" s="738" t="n"/>
      <x:c r="D18" s="738" t="n"/>
      <x:c r="E18" s="738" t="n"/>
      <x:c r="F18" s="738" t="n"/>
      <x:c r="G18" s="738" t="n"/>
      <x:c r="H18" s="738" t="n"/>
      <x:c r="I18" s="738" t="n"/>
      <x:c r="J18" s="738" t="n"/>
      <x:c r="K18" s="738" t="n"/>
    </x:row>
    <x:row r="19" ht="25" customHeight="1">
      <x:c r="C19" s="738" t="n"/>
      <x:c r="D19" s="738" t="n"/>
      <x:c r="E19" s="738" t="n"/>
      <x:c r="F19" s="738" t="n"/>
      <x:c r="G19" s="738" t="n"/>
      <x:c r="H19" s="738" t="n"/>
      <x:c r="I19" s="738" t="n"/>
      <x:c r="J19" s="738" t="n"/>
      <x:c r="K19" s="738" t="n"/>
    </x:row>
    <x:row r="20" ht="25" customHeight="1">
      <x:c r="C20" s="394" t="inlineStr">
        <x:is>
          <x:t xml:space="preserve">Comparable alternative for the selected asset</x:t>
        </x:is>
      </x:c>
    </x:row>
    <x:row r="21" ht="25" customHeight="1">
      <x:c r="C21" s="1094" t="inlineStr">
        <x:is>
          <x:t xml:space="preserve">Input / result</x:t>
        </x:is>
      </x:c>
      <x:c r="D21" s="1095" t="inlineStr">
        <x:is>
          <x:t xml:space="preserve">Hold: 12 months</x:t>
        </x:is>
      </x:c>
      <x:c r="E21" s="1095" t="inlineStr">
        <x:is>
          <x:t xml:space="preserve">Alternative: 12 months</x:t>
        </x:is>
      </x:c>
      <x:c r="F21" s="1095" t="inlineStr">
        <x:is>
          <x:t xml:space="preserve">Hold: 5 years</x:t>
        </x:is>
      </x:c>
      <x:c r="G21" s="1095" t="inlineStr">
        <x:is>
          <x:t xml:space="preserve">Alternative: 5 years</x:t>
        </x:is>
      </x:c>
      <x:c r="H21" s="1095" t="inlineStr">
        <x:is>
          <x:t xml:space="preserve">Evidence / source</x:t>
        </x:is>
      </x:c>
      <x:c r="I21" s="1095" t="inlineStr">
        <x:is>
          <x:t xml:space="preserve">Access date</x:t>
        </x:is>
      </x:c>
      <x:c r="J21" s="1095" t="inlineStr">
        <x:is>
          <x:t xml:space="preserve">Downside / friction</x:t>
        </x:is>
      </x:c>
      <x:c r="K21" s="1096" t="inlineStr">
        <x:is>
          <x:t xml:space="preserve">Decision condition</x:t>
        </x:is>
      </x:c>
    </x:row>
    <x:row r="22" ht="25" customHeight="1">
      <x:c r="C22" s="738" t="inlineStr">
        <x:is>
          <x:t xml:space="preserve">Starting net equity / deployable proceeds</x:t>
        </x:is>
      </x:c>
      <x:c r="D22" s="962" t="n"/>
      <x:c r="E22" s="962" t="n"/>
      <x:c r="F22" s="962" t="n"/>
      <x:c r="G22" s="962" t="n"/>
      <x:c r="H22" s="960" t="n"/>
      <x:c r="I22" s="960" t="n"/>
      <x:c r="J22" s="960" t="n"/>
      <x:c r="K22" s="960" t="n"/>
    </x:row>
    <x:row r="23" ht="25" customHeight="1">
      <x:c r="C23" s="738" t="inlineStr">
        <x:is>
          <x:t xml:space="preserve">Cash income</x:t>
        </x:is>
      </x:c>
      <x:c r="D23" s="962" t="n"/>
      <x:c r="E23" s="962" t="n"/>
      <x:c r="F23" s="962" t="n"/>
      <x:c r="G23" s="962" t="n"/>
      <x:c r="H23" s="960" t="n"/>
      <x:c r="I23" s="960" t="n"/>
      <x:c r="J23" s="960" t="n"/>
      <x:c r="K23" s="960" t="n"/>
    </x:row>
    <x:row r="24" ht="25" customHeight="1">
      <x:c r="C24" s="738" t="inlineStr">
        <x:is>
          <x:t xml:space="preserve">Assumed value growth</x:t>
        </x:is>
      </x:c>
      <x:c r="D24" s="962" t="n"/>
      <x:c r="E24" s="962" t="n"/>
      <x:c r="F24" s="962" t="n"/>
      <x:c r="G24" s="962" t="n"/>
      <x:c r="H24" s="960" t="n"/>
      <x:c r="I24" s="960" t="n"/>
      <x:c r="J24" s="960" t="n"/>
      <x:c r="K24" s="960" t="n"/>
    </x:row>
    <x:row r="25" ht="25" customHeight="1">
      <x:c r="C25" s="738" t="inlineStr">
        <x:is>
          <x:t xml:space="preserve">Selling and acquisition costs</x:t>
        </x:is>
      </x:c>
      <x:c r="D25" s="962" t="n"/>
      <x:c r="E25" s="962" t="n"/>
      <x:c r="F25" s="962" t="n"/>
      <x:c r="G25" s="962" t="n"/>
      <x:c r="H25" s="960" t="n"/>
      <x:c r="I25" s="960" t="n"/>
      <x:c r="J25" s="960" t="n"/>
      <x:c r="K25" s="960" t="n"/>
    </x:row>
    <x:row r="26" ht="25" customHeight="1">
      <x:c r="C26" s="738" t="inlineStr">
        <x:is>
          <x:t xml:space="preserve">Tax estimate</x:t>
        </x:is>
      </x:c>
      <x:c r="D26" s="962" t="n"/>
      <x:c r="E26" s="962" t="n"/>
      <x:c r="F26" s="962" t="n"/>
      <x:c r="G26" s="962" t="n"/>
      <x:c r="H26" s="960" t="n"/>
      <x:c r="I26" s="960" t="n"/>
      <x:c r="J26" s="960" t="n"/>
      <x:c r="K26" s="960" t="n"/>
    </x:row>
    <x:row r="27" ht="25" customHeight="1">
      <x:c r="C27" s="738" t="inlineStr">
        <x:is>
          <x:t xml:space="preserve">Vacancy / delay cost</x:t>
        </x:is>
      </x:c>
      <x:c r="D27" s="962" t="n"/>
      <x:c r="E27" s="962" t="n"/>
      <x:c r="F27" s="962" t="n"/>
      <x:c r="G27" s="962" t="n"/>
      <x:c r="H27" s="960" t="n"/>
      <x:c r="I27" s="960" t="n"/>
      <x:c r="J27" s="960" t="n"/>
      <x:c r="K27" s="960" t="n"/>
    </x:row>
    <x:row r="28" ht="25" customHeight="1">
      <x:c r="C28" s="738" t="inlineStr">
        <x:is>
          <x:t xml:space="preserve">Finance and operating cost</x:t>
        </x:is>
      </x:c>
      <x:c r="D28" s="962" t="n"/>
      <x:c r="E28" s="962" t="n"/>
      <x:c r="F28" s="962" t="n"/>
      <x:c r="G28" s="962" t="n"/>
      <x:c r="H28" s="960" t="n"/>
      <x:c r="I28" s="960" t="n"/>
      <x:c r="J28" s="960" t="n"/>
      <x:c r="K28" s="960" t="n"/>
    </x:row>
    <x:row r="29" ht="25" customHeight="1">
      <x:c r="C29" s="738" t="inlineStr">
        <x:is>
          <x:t xml:space="preserve">Total modelled benefit</x:t>
        </x:is>
      </x:c>
      <x:c r="D29" s="584" t="n">
        <x:f>SUM(D23:D24)-SUM(D25:D28)</x:f>
        <x:v>0</x:v>
      </x:c>
      <x:c r="E29" s="584" t="n">
        <x:f>SUM(E23:E24)-SUM(E25:E28)</x:f>
        <x:v>0</x:v>
      </x:c>
      <x:c r="F29" s="584" t="n">
        <x:f>SUM(F23:F24)-SUM(F25:F28)</x:f>
        <x:v>0</x:v>
      </x:c>
      <x:c r="G29" s="584" t="n">
        <x:f>SUM(G23:G24)-SUM(G25:G28)</x:f>
        <x:v>0</x:v>
      </x:c>
      <x:c r="H29" s="738" t="n"/>
      <x:c r="I29" s="738" t="n"/>
      <x:c r="J29" s="738" t="n"/>
      <x:c r="K29" s="738" t="n"/>
    </x:row>
    <x:row r="30" ht="25" customHeight="1">
      <x:c r="C30" s="738" t="inlineStr">
        <x:is>
          <x:t xml:space="preserve">Return on starting capital</x:t>
        </x:is>
      </x:c>
      <x:c r="D30" s="809" t="str">
        <x:f>IF(D22&gt;0,D29/D22,"")</x:f>
      </x:c>
      <x:c r="E30" s="809" t="str">
        <x:f>IF(E22&gt;0,E29/E22,"")</x:f>
      </x:c>
      <x:c r="F30" s="809" t="str">
        <x:f>IF(F22&gt;0,F29/F22,"")</x:f>
      </x:c>
      <x:c r="G30" s="809" t="str">
        <x:f>IF(G22&gt;0,G29/G22,"")</x:f>
      </x:c>
      <x:c r="H30" s="738" t="n"/>
      <x:c r="I30" s="738" t="n"/>
      <x:c r="J30" s="738" t="n"/>
      <x:c r="K30" s="738" t="n"/>
    </x:row>
    <x:row r="31" ht="25" customHeight="1">
      <x:c r="C31" s="738" t="n"/>
      <x:c r="D31" s="738" t="n"/>
      <x:c r="E31" s="738" t="n"/>
      <x:c r="F31" s="738" t="n"/>
      <x:c r="G31" s="738" t="n"/>
      <x:c r="H31" s="738" t="n"/>
      <x:c r="I31" s="738" t="n"/>
      <x:c r="J31" s="738" t="n"/>
      <x:c r="K31" s="738" t="n"/>
    </x:row>
    <x:row r="32" ht="25" customHeight="1">
      <x:c r="C32" s="738" t="n"/>
      <x:c r="D32" s="738" t="n"/>
      <x:c r="E32" s="738" t="n"/>
      <x:c r="F32" s="738" t="n"/>
      <x:c r="G32" s="738" t="n"/>
      <x:c r="H32" s="738" t="n"/>
      <x:c r="I32" s="738" t="n"/>
      <x:c r="J32" s="738" t="n"/>
      <x:c r="K32" s="738" t="n"/>
    </x:row>
    <x:row r="33" ht="25" customHeight="1">
      <x:c r="C33" s="394" t="inlineStr">
        <x:is>
          <x:t xml:space="preserve">Completion gate</x:t>
        </x:is>
      </x:c>
    </x:row>
    <x:row r="34" ht="25" customHeight="1">
      <x:c r="C34" s="417" t="inlineStr">
        <x:is>
          <x:t xml:space="preserve">Save current-value and debt evidence, explicit costs and tax assumptions, one downside case, comparable 12-month and five-year horizons, a reasoned decision, review date and conditions that would change it.</x:t>
        </x:is>
      </x:c>
    </x:row>
    <x:row r="35">
      <x:c r="C35" s="738" t="n"/>
      <x:c r="D35" s="738" t="n"/>
      <x:c r="E35" s="738" t="n"/>
      <x:c r="F35" s="738" t="n"/>
      <x:c r="G35" s="738" t="n"/>
      <x:c r="H35" s="738" t="n"/>
      <x:c r="I35" s="738" t="n"/>
      <x:c r="J35" s="738" t="n"/>
      <x:c r="K35" s="738" t="n"/>
    </x:row>
    <x:row r="36">
      <x:c r="C36" s="738" t="n"/>
      <x:c r="D36" s="738" t="n"/>
      <x:c r="E36" s="738" t="n"/>
      <x:c r="F36" s="738" t="n"/>
      <x:c r="G36" s="738" t="n"/>
      <x:c r="H36" s="738" t="n"/>
      <x:c r="I36" s="738" t="n"/>
      <x:c r="J36" s="738" t="n"/>
      <x:c r="K36" s="738" t="n"/>
    </x:row>
    <x:row r="37">
      <x:c r="C37" s="738" t="n"/>
      <x:c r="D37" s="738" t="n"/>
      <x:c r="E37" s="738" t="n"/>
      <x:c r="F37" s="738" t="n"/>
      <x:c r="G37" s="738" t="n"/>
      <x:c r="H37" s="738" t="n"/>
      <x:c r="I37" s="738" t="n"/>
      <x:c r="J37" s="738" t="n"/>
      <x:c r="K37" s="738" t="n"/>
    </x:row>
    <x:row r="38">
      <x:c r="C38" s="738" t="n"/>
      <x:c r="D38" s="738" t="n"/>
      <x:c r="E38" s="738" t="n"/>
      <x:c r="F38" s="738" t="n"/>
      <x:c r="G38" s="738" t="n"/>
      <x:c r="H38" s="738" t="n"/>
      <x:c r="I38" s="738" t="n"/>
      <x:c r="J38" s="738" t="n"/>
      <x:c r="K38" s="738" t="n"/>
    </x:row>
    <x:row r="39">
      <x:c r="C39" s="738" t="n"/>
      <x:c r="D39" s="738" t="n"/>
      <x:c r="E39" s="738" t="n"/>
      <x:c r="F39" s="738" t="n"/>
      <x:c r="G39" s="738" t="n"/>
      <x:c r="H39" s="738" t="n"/>
      <x:c r="I39" s="738" t="n"/>
      <x:c r="J39" s="738" t="n"/>
      <x:c r="K39" s="738" t="n"/>
    </x:row>
    <x:row r="40">
      <x:c r="C40" s="738" t="n"/>
      <x:c r="D40" s="738" t="n"/>
      <x:c r="E40" s="738" t="n"/>
      <x:c r="F40" s="738" t="n"/>
      <x:c r="G40" s="738" t="n"/>
      <x:c r="H40" s="738" t="n"/>
      <x:c r="I40" s="738" t="n"/>
      <x:c r="J40" s="738" t="n"/>
      <x:c r="K40" s="738" t="n"/>
    </x:row>
    <x:row r="41">
      <x:c r="C41" s="738" t="n"/>
      <x:c r="D41" s="738" t="n"/>
      <x:c r="E41" s="738" t="n"/>
      <x:c r="F41" s="738" t="n"/>
      <x:c r="G41" s="738" t="n"/>
      <x:c r="H41" s="738" t="n"/>
      <x:c r="I41" s="738" t="n"/>
      <x:c r="J41" s="738" t="n"/>
      <x:c r="K41" s="738" t="n"/>
    </x:row>
    <x:row r="42">
      <x:c r="C42" s="738" t="n"/>
      <x:c r="D42" s="738" t="n"/>
      <x:c r="E42" s="738" t="n"/>
      <x:c r="F42" s="738" t="n"/>
      <x:c r="G42" s="738" t="n"/>
      <x:c r="H42" s="738" t="n"/>
      <x:c r="I42" s="738" t="n"/>
      <x:c r="J42" s="738" t="n"/>
      <x:c r="K42" s="738" t="n"/>
    </x:row>
    <x:row r="43">
      <x:c r="C43" s="738" t="n"/>
      <x:c r="D43" s="738" t="n"/>
      <x:c r="E43" s="738" t="n"/>
      <x:c r="F43" s="738" t="n"/>
      <x:c r="G43" s="738" t="n"/>
      <x:c r="H43" s="738" t="n"/>
      <x:c r="I43" s="738" t="n"/>
      <x:c r="J43" s="738" t="n"/>
      <x:c r="K43" s="738" t="n"/>
    </x:row>
    <x:row r="44">
      <x:c r="C44" s="738" t="n"/>
      <x:c r="D44" s="738" t="n"/>
      <x:c r="E44" s="738" t="n"/>
      <x:c r="F44" s="738" t="n"/>
      <x:c r="G44" s="738" t="n"/>
      <x:c r="H44" s="738" t="n"/>
      <x:c r="I44" s="738" t="n"/>
      <x:c r="J44" s="738" t="n"/>
      <x:c r="K44" s="738" t="n"/>
    </x:row>
    <x:row r="45">
      <x:c r="C45" s="738" t="n"/>
      <x:c r="D45" s="738" t="n"/>
      <x:c r="E45" s="738" t="n"/>
      <x:c r="F45" s="738" t="n"/>
      <x:c r="G45" s="738" t="n"/>
      <x:c r="H45" s="738" t="n"/>
      <x:c r="I45" s="738" t="n"/>
      <x:c r="J45" s="738" t="n"/>
      <x:c r="K45" s="738" t="n"/>
    </x:row>
    <x:row r="46">
      <x:c r="C46" s="738" t="n"/>
      <x:c r="D46" s="738" t="n"/>
      <x:c r="E46" s="738" t="n"/>
      <x:c r="F46" s="738" t="n"/>
      <x:c r="G46" s="738" t="n"/>
      <x:c r="H46" s="738" t="n"/>
      <x:c r="I46" s="738" t="n"/>
      <x:c r="J46" s="738" t="n"/>
      <x:c r="K46" s="738" t="n"/>
    </x:row>
    <x:row r="47">
      <x:c r="C47" s="738" t="n"/>
      <x:c r="D47" s="738" t="n"/>
      <x:c r="E47" s="738" t="n"/>
      <x:c r="F47" s="738" t="n"/>
      <x:c r="G47" s="738" t="n"/>
      <x:c r="H47" s="738" t="n"/>
      <x:c r="I47" s="738" t="n"/>
      <x:c r="J47" s="738" t="n"/>
      <x:c r="K47" s="738" t="n"/>
    </x:row>
    <x:row r="48">
      <x:c r="C48" s="738" t="n"/>
      <x:c r="D48" s="738" t="n"/>
      <x:c r="E48" s="738" t="n"/>
      <x:c r="F48" s="738" t="n"/>
      <x:c r="G48" s="738" t="n"/>
      <x:c r="H48" s="738" t="n"/>
      <x:c r="I48" s="738" t="n"/>
      <x:c r="J48" s="738" t="n"/>
      <x:c r="K48" s="738" t="n"/>
    </x:row>
    <x:row r="49">
      <x:c r="C49" s="738" t="n"/>
      <x:c r="D49" s="738" t="n"/>
      <x:c r="E49" s="738" t="n"/>
      <x:c r="F49" s="738" t="n"/>
      <x:c r="G49" s="738" t="n"/>
      <x:c r="H49" s="738" t="n"/>
      <x:c r="I49" s="738" t="n"/>
      <x:c r="J49" s="738" t="n"/>
      <x:c r="K49" s="738" t="n"/>
    </x:row>
    <x:row r="50">
      <x:c r="C50" s="738" t="n"/>
      <x:c r="D50" s="738" t="n"/>
      <x:c r="E50" s="738" t="n"/>
      <x:c r="F50" s="738" t="n"/>
      <x:c r="G50" s="738" t="n"/>
      <x:c r="H50" s="738" t="n"/>
      <x:c r="I50" s="738" t="n"/>
      <x:c r="J50" s="738" t="n"/>
      <x:c r="K50" s="738" t="n"/>
    </x:row>
    <x:row r="51">
      <x:c r="C51" s="738" t="n"/>
      <x:c r="D51" s="738" t="n"/>
      <x:c r="E51" s="738" t="n"/>
      <x:c r="F51" s="738" t="n"/>
      <x:c r="G51" s="738" t="n"/>
      <x:c r="H51" s="738" t="n"/>
      <x:c r="I51" s="738" t="n"/>
      <x:c r="J51" s="738" t="n"/>
      <x:c r="K51" s="738" t="n"/>
    </x:row>
    <x:row r="52">
      <x:c r="C52" s="738" t="n"/>
      <x:c r="D52" s="738" t="n"/>
      <x:c r="E52" s="738" t="n"/>
      <x:c r="F52" s="738" t="n"/>
      <x:c r="G52" s="738" t="n"/>
      <x:c r="H52" s="738" t="n"/>
      <x:c r="I52" s="738" t="n"/>
      <x:c r="J52" s="738" t="n"/>
      <x:c r="K52" s="738" t="n"/>
    </x:row>
    <x:row r="53">
      <x:c r="C53" s="738" t="n"/>
      <x:c r="D53" s="738" t="n"/>
      <x:c r="E53" s="738" t="n"/>
      <x:c r="F53" s="738" t="n"/>
      <x:c r="G53" s="738" t="n"/>
      <x:c r="H53" s="738" t="n"/>
      <x:c r="I53" s="738" t="n"/>
      <x:c r="J53" s="738" t="n"/>
      <x:c r="K53" s="738" t="n"/>
    </x:row>
    <x:row r="54">
      <x:c r="C54" s="738" t="n"/>
      <x:c r="D54" s="738" t="n"/>
      <x:c r="E54" s="738" t="n"/>
      <x:c r="F54" s="738" t="n"/>
      <x:c r="G54" s="738" t="n"/>
      <x:c r="H54" s="738" t="n"/>
      <x:c r="I54" s="738" t="n"/>
      <x:c r="J54" s="738" t="n"/>
      <x:c r="K54" s="738" t="n"/>
    </x:row>
    <x:row r="55">
      <x:c r="C55" s="738" t="n"/>
      <x:c r="D55" s="738" t="n"/>
      <x:c r="E55" s="738" t="n"/>
      <x:c r="F55" s="738" t="n"/>
      <x:c r="G55" s="738" t="n"/>
      <x:c r="H55" s="738" t="n"/>
      <x:c r="I55" s="738" t="n"/>
      <x:c r="J55" s="738" t="n"/>
      <x:c r="K55" s="738" t="n"/>
    </x:row>
    <x:row r="56">
      <x:c r="C56" s="738" t="n"/>
      <x:c r="D56" s="738" t="n"/>
      <x:c r="E56" s="738" t="n"/>
      <x:c r="F56" s="738" t="n"/>
      <x:c r="G56" s="738" t="n"/>
      <x:c r="H56" s="738" t="n"/>
      <x:c r="I56" s="738" t="n"/>
      <x:c r="J56" s="738" t="n"/>
      <x:c r="K56" s="738" t="n"/>
    </x:row>
    <x:row r="57">
      <x:c r="C57" s="738" t="n"/>
      <x:c r="D57" s="738" t="n"/>
      <x:c r="E57" s="738" t="n"/>
      <x:c r="F57" s="738" t="n"/>
      <x:c r="G57" s="738" t="n"/>
      <x:c r="H57" s="738" t="n"/>
      <x:c r="I57" s="738" t="n"/>
      <x:c r="J57" s="738" t="n"/>
      <x:c r="K57" s="738" t="n"/>
    </x:row>
    <x:row r="58">
      <x:c r="C58" s="738" t="n"/>
      <x:c r="D58" s="738" t="n"/>
      <x:c r="E58" s="738" t="n"/>
      <x:c r="F58" s="738" t="n"/>
      <x:c r="G58" s="738" t="n"/>
      <x:c r="H58" s="738" t="n"/>
      <x:c r="I58" s="738" t="n"/>
      <x:c r="J58" s="738" t="n"/>
      <x:c r="K58" s="738" t="n"/>
    </x:row>
    <x:row r="59">
      <x:c r="C59" s="738" t="n"/>
      <x:c r="D59" s="738" t="n"/>
      <x:c r="E59" s="738" t="n"/>
      <x:c r="F59" s="738" t="n"/>
      <x:c r="G59" s="738" t="n"/>
      <x:c r="H59" s="738" t="n"/>
      <x:c r="I59" s="738" t="n"/>
      <x:c r="J59" s="738" t="n"/>
      <x:c r="K59" s="738" t="n"/>
    </x:row>
    <x:row r="60">
      <x:c r="C60" s="738" t="n"/>
      <x:c r="D60" s="738" t="n"/>
      <x:c r="E60" s="738" t="n"/>
      <x:c r="F60" s="738" t="n"/>
      <x:c r="G60" s="738" t="n"/>
      <x:c r="H60" s="738" t="n"/>
      <x:c r="I60" s="738" t="n"/>
      <x:c r="J60" s="738" t="n"/>
      <x:c r="K60" s="738" t="n"/>
    </x:row>
  </x:sheetData>
  <x:sheetProtection selectLockedCells="0" selectUnlockedCells="0" sheet="1" objects="1" insertRows="1" insertHyperlinks="1" autoFilter="1" scenarios="1" formatColumns="1" deleteColumns="1" insertColumns="1" pivotTables="1" deleteRows="1" formatCells="1" formatRows="1" sort="1"/>
  <x:mergeCells>
    <x:mergeCell ref="C2:K2"/>
    <x:mergeCell ref="C33:K33"/>
    <x:mergeCell ref="C20:K20"/>
    <x:mergeCell ref="C4:K4"/>
    <x:mergeCell ref="C34:K34"/>
    <x:mergeCell ref="C6:K6"/>
  </x:mergeCells>
  <x:hyperlinks>
    <x:hyperlink ref="C1" location="'Start Here'!B2"/>
  </x:hyperlink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baseColWidth="8" defaultRowHeight="15"/>
  <x:cols>
    <x:col min="3" max="3" width="17" customWidth="1"/>
    <x:col min="4" max="4" width="28" customWidth="1"/>
    <x:col min="5" max="5" width="17" customWidth="1"/>
    <x:col min="6" max="6" width="17" customWidth="1"/>
    <x:col min="7" max="7" width="17" customWidth="1"/>
    <x:col min="8" max="8" width="17" customWidth="1"/>
    <x:col min="9" max="9" width="17" customWidth="1"/>
    <x:col min="10" max="10" width="25" customWidth="1"/>
  </x:cols>
  <x:sheetData>
    <x:row r="1">
      <x:c r="C1" s="1043" t="inlineStr">
        <x:is>
          <x:t xml:space="preserve">Start Here · Toolkit guide</x:t>
        </x:is>
      </x:c>
      <x:c r="D1" s="738" t="n"/>
      <x:c r="E1" s="738" t="n"/>
      <x:c r="F1" s="738" t="n"/>
      <x:c r="G1" s="738" t="n"/>
      <x:c r="H1" s="738" t="n"/>
      <x:c r="I1" s="738" t="n"/>
      <x:c r="J1" s="738" t="n"/>
    </x:row>
    <x:row r="2">
      <x:c r="C2" s="1093" t="inlineStr">
        <x:is>
          <x:t xml:space="preserve">Milestone 8: Your Next Wealth Move</x:t>
        </x:is>
      </x:c>
    </x:row>
    <x:row r="3">
      <x:c r="C3" s="738" t="n"/>
      <x:c r="D3" s="738" t="n"/>
      <x:c r="E3" s="738" t="n"/>
      <x:c r="F3" s="738" t="n"/>
      <x:c r="G3" s="738" t="n"/>
      <x:c r="H3" s="738" t="n"/>
      <x:c r="I3" s="738" t="n"/>
      <x:c r="J3" s="738" t="n"/>
    </x:row>
    <x:row r="4">
      <x:c r="C4" s="391" t="inlineStr">
        <x:is>
          <x:t xml:space="preserve">Choose one primary objective from the binding constraint. Build the year around evidence, capacity and written stop conditions.</x:t>
        </x:is>
      </x:c>
    </x:row>
    <x:row r="5">
      <x:c r="C5" s="738" t="n"/>
      <x:c r="D5" s="738" t="n"/>
      <x:c r="E5" s="738" t="n"/>
      <x:c r="F5" s="738" t="n"/>
      <x:c r="G5" s="738" t="n"/>
      <x:c r="H5" s="738" t="n"/>
      <x:c r="I5" s="738" t="n"/>
      <x:c r="J5" s="738" t="n"/>
    </x:row>
    <x:row r="6">
      <x:c r="C6" s="394" t="inlineStr">
        <x:is>
          <x:t xml:space="preserve">Primary objective</x:t>
        </x:is>
      </x:c>
    </x:row>
    <x:row r="7" ht="25" customHeight="1">
      <x:c r="C7" s="1094" t="inlineStr">
        <x:is>
          <x:t xml:space="preserve">Field</x:t>
        </x:is>
      </x:c>
      <x:c r="D7" s="1096" t="inlineStr">
        <x:is>
          <x:t xml:space="preserve">Learner entry</x:t>
        </x:is>
      </x:c>
      <x:c r="E7" s="738" t="n"/>
      <x:c r="F7" s="738" t="n"/>
      <x:c r="G7" s="738" t="n"/>
      <x:c r="H7" s="738" t="n"/>
      <x:c r="I7" s="738" t="n"/>
      <x:c r="J7" s="738" t="n"/>
    </x:row>
    <x:row r="8" ht="25" customHeight="1">
      <x:c r="C8" s="738" t="inlineStr">
        <x:is>
          <x:t xml:space="preserve">Plan start date</x:t>
        </x:is>
      </x:c>
      <x:c r="D8" s="961" t="n"/>
      <x:c r="E8" s="738" t="n"/>
      <x:c r="F8" s="738" t="n"/>
      <x:c r="G8" s="738" t="n"/>
      <x:c r="H8" s="738" t="n"/>
      <x:c r="I8" s="738" t="n"/>
      <x:c r="J8" s="738" t="n"/>
    </x:row>
    <x:row r="9" ht="25" customHeight="1">
      <x:c r="C9" s="738" t="inlineStr">
        <x:is>
          <x:t xml:space="preserve">Binding constraint</x:t>
        </x:is>
      </x:c>
      <x:c r="D9" s="960" t="str"/>
      <x:c r="E9" s="738" t="n"/>
      <x:c r="F9" s="738" t="n"/>
      <x:c r="G9" s="738" t="n"/>
      <x:c r="H9" s="738" t="n"/>
      <x:c r="I9" s="738" t="n"/>
      <x:c r="J9" s="738" t="n"/>
    </x:row>
    <x:row r="10" ht="25" customHeight="1">
      <x:c r="C10" s="738" t="inlineStr">
        <x:is>
          <x:t xml:space="preserve">Primary 12-month objective</x:t>
        </x:is>
      </x:c>
      <x:c r="D10" s="960" t="str"/>
      <x:c r="E10" s="738" t="n"/>
      <x:c r="F10" s="738" t="n"/>
      <x:c r="G10" s="738" t="n"/>
      <x:c r="H10" s="738" t="n"/>
      <x:c r="I10" s="738" t="n"/>
      <x:c r="J10" s="738" t="n"/>
    </x:row>
    <x:row r="11" ht="25" customHeight="1">
      <x:c r="C11" s="738" t="inlineStr">
        <x:is>
          <x:t xml:space="preserve">Evidence that proves completion</x:t>
        </x:is>
      </x:c>
      <x:c r="D11" s="960" t="str"/>
      <x:c r="E11" s="738" t="n"/>
      <x:c r="F11" s="738" t="n"/>
      <x:c r="G11" s="738" t="n"/>
      <x:c r="H11" s="738" t="n"/>
      <x:c r="I11" s="738" t="n"/>
      <x:c r="J11" s="738" t="n"/>
    </x:row>
    <x:row r="12" ht="25" customHeight="1">
      <x:c r="C12" s="738" t="inlineStr">
        <x:is>
          <x:t xml:space="preserve">Available hours per week</x:t>
        </x:is>
      </x:c>
      <x:c r="D12" s="960" t="n">
        <x:v>0</x:v>
      </x:c>
      <x:c r="E12" s="738" t="n"/>
      <x:c r="F12" s="738" t="n"/>
      <x:c r="G12" s="738" t="n"/>
      <x:c r="H12" s="738" t="n"/>
      <x:c r="I12" s="738" t="n"/>
      <x:c r="J12" s="738" t="n"/>
    </x:row>
    <x:row r="13" ht="25" customHeight="1">
      <x:c r="C13" s="738" t="inlineStr">
        <x:is>
          <x:t xml:space="preserve">First action within 72 hours</x:t>
        </x:is>
      </x:c>
      <x:c r="D13" s="960" t="str"/>
      <x:c r="E13" s="738" t="n"/>
      <x:c r="F13" s="738" t="n"/>
      <x:c r="G13" s="738" t="n"/>
      <x:c r="H13" s="738" t="n"/>
      <x:c r="I13" s="738" t="n"/>
      <x:c r="J13" s="738" t="n"/>
    </x:row>
    <x:row r="14" ht="25" customHeight="1">
      <x:c r="C14" s="738" t="inlineStr">
        <x:is>
          <x:t xml:space="preserve">Weekly action and cadence</x:t>
        </x:is>
      </x:c>
      <x:c r="D14" s="976" t="n"/>
      <x:c r="E14" s="738" t="n"/>
      <x:c r="F14" s="738" t="n"/>
      <x:c r="G14" s="738" t="n"/>
      <x:c r="H14" s="738" t="n"/>
      <x:c r="I14" s="738" t="n"/>
      <x:c r="J14" s="738" t="n"/>
    </x:row>
    <x:row r="15" ht="25" customHeight="1">
      <x:c r="C15" s="738" t="inlineStr">
        <x:is>
          <x:t xml:space="preserve">First monthly review date</x:t>
        </x:is>
      </x:c>
      <x:c r="D15" s="1044" t="n"/>
      <x:c r="E15" s="738" t="n"/>
      <x:c r="F15" s="738" t="n"/>
      <x:c r="G15" s="738" t="n"/>
      <x:c r="H15" s="738" t="n"/>
      <x:c r="I15" s="738" t="n"/>
      <x:c r="J15" s="738" t="n"/>
    </x:row>
    <x:row r="16" ht="25" customHeight="1">
      <x:c r="C16" s="394" t="inlineStr">
        <x:is>
          <x:t xml:space="preserve">Quarterly milestones</x:t>
        </x:is>
      </x:c>
    </x:row>
    <x:row r="17" ht="25" customHeight="1">
      <x:c r="C17" s="1094" t="inlineStr">
        <x:is>
          <x:t xml:space="preserve">Quarter</x:t>
        </x:is>
      </x:c>
      <x:c r="D17" s="1095" t="inlineStr">
        <x:is>
          <x:t xml:space="preserve">Milestone</x:t>
        </x:is>
      </x:c>
      <x:c r="E17" s="1095" t="inlineStr">
        <x:is>
          <x:t xml:space="preserve">Measure</x:t>
        </x:is>
      </x:c>
      <x:c r="F17" s="1095" t="inlineStr">
        <x:is>
          <x:t xml:space="preserve">Starting position</x:t>
        </x:is>
      </x:c>
      <x:c r="G17" s="1095" t="inlineStr">
        <x:is>
          <x:t xml:space="preserve">Target</x:t>
        </x:is>
      </x:c>
      <x:c r="H17" s="1095" t="inlineStr">
        <x:is>
          <x:t xml:space="preserve">Owner</x:t>
        </x:is>
      </x:c>
      <x:c r="I17" s="1095" t="inlineStr">
        <x:is>
          <x:t xml:space="preserve">Due date</x:t>
        </x:is>
      </x:c>
      <x:c r="J17" s="1096" t="inlineStr">
        <x:is>
          <x:t xml:space="preserve">Status / evidence</x:t>
        </x:is>
      </x:c>
    </x:row>
    <x:row r="18" ht="25" customHeight="1">
      <x:c r="C18" s="738" t="inlineStr">
        <x:is>
          <x:t xml:space="preserve">Q1</x:t>
        </x:is>
      </x:c>
      <x:c r="D18" s="960" t="str"/>
      <x:c r="E18" s="960" t="str"/>
      <x:c r="F18" s="960" t="n">
        <x:v>0</x:v>
      </x:c>
      <x:c r="G18" s="960" t="n">
        <x:v>0</x:v>
      </x:c>
      <x:c r="H18" s="960" t="str"/>
      <x:c r="I18" s="961" t="n"/>
      <x:c r="J18" s="960" t="str"/>
    </x:row>
    <x:row r="19" ht="25" customHeight="1">
      <x:c r="C19" s="738" t="inlineStr">
        <x:is>
          <x:t xml:space="preserve">Q2</x:t>
        </x:is>
      </x:c>
      <x:c r="D19" s="960" t="str"/>
      <x:c r="E19" s="960" t="str"/>
      <x:c r="F19" s="960" t="n">
        <x:v>0</x:v>
      </x:c>
      <x:c r="G19" s="960" t="n">
        <x:v>0</x:v>
      </x:c>
      <x:c r="H19" s="960" t="str"/>
      <x:c r="I19" s="961" t="n"/>
      <x:c r="J19" s="960" t="str"/>
    </x:row>
    <x:row r="20" ht="25" customHeight="1">
      <x:c r="C20" s="738" t="inlineStr">
        <x:is>
          <x:t xml:space="preserve">Q3</x:t>
        </x:is>
      </x:c>
      <x:c r="D20" s="960" t="str"/>
      <x:c r="E20" s="960" t="str"/>
      <x:c r="F20" s="960" t="n">
        <x:v>0</x:v>
      </x:c>
      <x:c r="G20" s="960" t="n">
        <x:v>0</x:v>
      </x:c>
      <x:c r="H20" s="960" t="str"/>
      <x:c r="I20" s="961" t="n"/>
      <x:c r="J20" s="960" t="str"/>
    </x:row>
    <x:row r="21" ht="25" customHeight="1">
      <x:c r="C21" s="738" t="inlineStr">
        <x:is>
          <x:t xml:space="preserve">Q4</x:t>
        </x:is>
      </x:c>
      <x:c r="D21" s="960" t="str"/>
      <x:c r="E21" s="960" t="str"/>
      <x:c r="F21" s="960" t="n">
        <x:v>0</x:v>
      </x:c>
      <x:c r="G21" s="960" t="n">
        <x:v>0</x:v>
      </x:c>
      <x:c r="H21" s="960" t="str"/>
      <x:c r="I21" s="961" t="n"/>
      <x:c r="J21" s="960" t="str"/>
    </x:row>
    <x:row r="22" ht="25" customHeight="1">
      <x:c r="C22" s="738" t="n"/>
      <x:c r="D22" s="738" t="n"/>
      <x:c r="E22" s="738" t="n"/>
      <x:c r="F22" s="738" t="n"/>
      <x:c r="G22" s="738" t="n"/>
      <x:c r="H22" s="738" t="n"/>
      <x:c r="I22" s="738" t="n"/>
      <x:c r="J22" s="738" t="n"/>
    </x:row>
    <x:row r="23" ht="25" customHeight="1">
      <x:c r="C23" s="738" t="n"/>
      <x:c r="D23" s="738" t="n"/>
      <x:c r="E23" s="738" t="n"/>
      <x:c r="F23" s="738" t="n"/>
      <x:c r="G23" s="738" t="n"/>
      <x:c r="H23" s="738" t="n"/>
      <x:c r="I23" s="738" t="n"/>
      <x:c r="J23" s="738" t="n"/>
    </x:row>
    <x:row r="24" ht="25" customHeight="1">
      <x:c r="C24" s="394" t="inlineStr">
        <x:is>
          <x:t xml:space="preserve">Monthly measures</x:t>
        </x:is>
      </x:c>
    </x:row>
    <x:row r="25" ht="25" customHeight="1">
      <x:c r="C25" s="1094" t="inlineStr">
        <x:is>
          <x:t xml:space="preserve">Measure</x:t>
        </x:is>
      </x:c>
      <x:c r="D25" s="1095" t="inlineStr">
        <x:is>
          <x:t xml:space="preserve">Unit</x:t>
        </x:is>
      </x:c>
      <x:c r="E25" s="1095" t="inlineStr">
        <x:is>
          <x:t xml:space="preserve">Current</x:t>
        </x:is>
      </x:c>
      <x:c r="F25" s="1095" t="inlineStr">
        <x:is>
          <x:t xml:space="preserve">Target</x:t>
        </x:is>
      </x:c>
      <x:c r="G25" s="1095" t="inlineStr">
        <x:is>
          <x:t xml:space="preserve">Jan–Mar action</x:t>
        </x:is>
      </x:c>
      <x:c r="H25" s="1095" t="inlineStr">
        <x:is>
          <x:t xml:space="preserve">Apr–Jun action</x:t>
        </x:is>
      </x:c>
      <x:c r="I25" s="1095" t="inlineStr">
        <x:is>
          <x:t xml:space="preserve">Jul–Sep action</x:t>
        </x:is>
      </x:c>
      <x:c r="J25" s="1096" t="inlineStr">
        <x:is>
          <x:t xml:space="preserve">Oct–Dec action</x:t>
        </x:is>
      </x:c>
    </x:row>
    <x:row r="26" ht="25" customHeight="1">
      <x:c r="C26" s="960" t="str"/>
      <x:c r="D26" s="960" t="str"/>
      <x:c r="E26" s="960" t="n">
        <x:v>0</x:v>
      </x:c>
      <x:c r="F26" s="960" t="n">
        <x:v>0</x:v>
      </x:c>
      <x:c r="G26" s="960" t="str"/>
      <x:c r="H26" s="960" t="str"/>
      <x:c r="I26" s="960" t="str"/>
      <x:c r="J26" s="960" t="str"/>
    </x:row>
    <x:row r="27" ht="25" customHeight="1">
      <x:c r="C27" s="960" t="str"/>
      <x:c r="D27" s="960" t="str"/>
      <x:c r="E27" s="960" t="n">
        <x:v>0</x:v>
      </x:c>
      <x:c r="F27" s="960" t="n">
        <x:v>0</x:v>
      </x:c>
      <x:c r="G27" s="960" t="str"/>
      <x:c r="H27" s="960" t="str"/>
      <x:c r="I27" s="960" t="str"/>
      <x:c r="J27" s="960" t="str"/>
    </x:row>
    <x:row r="28" ht="25" customHeight="1">
      <x:c r="C28" s="960" t="str"/>
      <x:c r="D28" s="960" t="str"/>
      <x:c r="E28" s="960" t="n">
        <x:v>0</x:v>
      </x:c>
      <x:c r="F28" s="960" t="n">
        <x:v>0</x:v>
      </x:c>
      <x:c r="G28" s="960" t="str"/>
      <x:c r="H28" s="960" t="str"/>
      <x:c r="I28" s="960" t="str"/>
      <x:c r="J28" s="960" t="str"/>
    </x:row>
    <x:row r="29" ht="25" customHeight="1">
      <x:c r="C29" s="960" t="str"/>
      <x:c r="D29" s="960" t="str"/>
      <x:c r="E29" s="960" t="n">
        <x:v>0</x:v>
      </x:c>
      <x:c r="F29" s="960" t="n">
        <x:v>0</x:v>
      </x:c>
      <x:c r="G29" s="960" t="str"/>
      <x:c r="H29" s="960" t="str"/>
      <x:c r="I29" s="960" t="str"/>
      <x:c r="J29" s="960" t="str"/>
    </x:row>
    <x:row r="30" ht="25" customHeight="1">
      <x:c r="C30" s="960" t="str"/>
      <x:c r="D30" s="960" t="str"/>
      <x:c r="E30" s="960" t="n">
        <x:v>0</x:v>
      </x:c>
      <x:c r="F30" s="960" t="n">
        <x:v>0</x:v>
      </x:c>
      <x:c r="G30" s="960" t="str"/>
      <x:c r="H30" s="960" t="str"/>
      <x:c r="I30" s="960" t="str"/>
      <x:c r="J30" s="960" t="str"/>
    </x:row>
    <x:row r="31" ht="25" customHeight="1">
      <x:c r="C31" s="960" t="str"/>
      <x:c r="D31" s="960" t="str"/>
      <x:c r="E31" s="960" t="n">
        <x:v>0</x:v>
      </x:c>
      <x:c r="F31" s="960" t="n">
        <x:v>0</x:v>
      </x:c>
      <x:c r="G31" s="960" t="str"/>
      <x:c r="H31" s="960" t="str"/>
      <x:c r="I31" s="960" t="str"/>
      <x:c r="J31" s="960" t="str"/>
    </x:row>
    <x:row r="32" ht="25" customHeight="1">
      <x:c r="C32" s="738" t="n"/>
      <x:c r="D32" s="738" t="n"/>
      <x:c r="E32" s="738" t="n"/>
      <x:c r="F32" s="738" t="n"/>
      <x:c r="G32" s="738" t="n"/>
      <x:c r="H32" s="738" t="n"/>
      <x:c r="I32" s="738" t="n"/>
      <x:c r="J32" s="738" t="n"/>
    </x:row>
    <x:row r="33" ht="25" customHeight="1">
      <x:c r="C33" s="738" t="n"/>
      <x:c r="D33" s="738" t="n"/>
      <x:c r="E33" s="738" t="n"/>
      <x:c r="F33" s="738" t="n"/>
      <x:c r="G33" s="738" t="n"/>
      <x:c r="H33" s="738" t="n"/>
      <x:c r="I33" s="738" t="n"/>
      <x:c r="J33" s="738" t="n"/>
    </x:row>
    <x:row r="34" ht="25" customHeight="1">
      <x:c r="C34" s="394" t="inlineStr">
        <x:is>
          <x:t xml:space="preserve">Stop conditions and capacity controls</x:t>
        </x:is>
      </x:c>
    </x:row>
    <x:row r="35" ht="25" customHeight="1">
      <x:c r="C35" s="1094" t="inlineStr">
        <x:is>
          <x:t xml:space="preserve">Trigger</x:t>
        </x:is>
      </x:c>
      <x:c r="D35" s="1095" t="inlineStr">
        <x:is>
          <x:t xml:space="preserve">Threshold / evidence</x:t>
        </x:is>
      </x:c>
      <x:c r="E35" s="1095" t="inlineStr">
        <x:is>
          <x:t xml:space="preserve">Action if triggered</x:t>
        </x:is>
      </x:c>
      <x:c r="F35" s="1095" t="inlineStr">
        <x:is>
          <x:t xml:space="preserve">Owner</x:t>
        </x:is>
      </x:c>
      <x:c r="G35" s="1095" t="inlineStr">
        <x:is>
          <x:t xml:space="preserve">Review date</x:t>
        </x:is>
      </x:c>
      <x:c r="H35" s="1095" t="inlineStr">
        <x:is>
          <x:t xml:space="preserve">Resolved evidence</x:t>
        </x:is>
      </x:c>
      <x:c r="I35" s="1095" t="inlineStr">
        <x:is>
          <x:t xml:space="preserve">Status</x:t>
        </x:is>
      </x:c>
      <x:c r="J35" s="1096" t="inlineStr">
        <x:is>
          <x:t xml:space="preserve">Notes</x:t>
        </x:is>
      </x:c>
    </x:row>
    <x:row r="36" ht="25" customHeight="1">
      <x:c r="C36" s="960" t="str"/>
      <x:c r="D36" s="960" t="str"/>
      <x:c r="E36" s="960" t="str"/>
      <x:c r="F36" s="960" t="str"/>
      <x:c r="G36" s="961" t="n"/>
      <x:c r="H36" s="960" t="str"/>
      <x:c r="I36" s="960" t="str"/>
      <x:c r="J36" s="960" t="str"/>
    </x:row>
    <x:row r="37" ht="25" customHeight="1">
      <x:c r="C37" s="960" t="str"/>
      <x:c r="D37" s="960" t="str"/>
      <x:c r="E37" s="960" t="str"/>
      <x:c r="F37" s="960" t="str"/>
      <x:c r="G37" s="961" t="n"/>
      <x:c r="H37" s="960" t="str"/>
      <x:c r="I37" s="960" t="str"/>
      <x:c r="J37" s="960" t="str"/>
    </x:row>
    <x:row r="38" ht="25" customHeight="1">
      <x:c r="C38" s="960" t="str"/>
      <x:c r="D38" s="960" t="str"/>
      <x:c r="E38" s="960" t="str"/>
      <x:c r="F38" s="960" t="str"/>
      <x:c r="G38" s="961" t="n"/>
      <x:c r="H38" s="960" t="str"/>
      <x:c r="I38" s="960" t="str"/>
      <x:c r="J38" s="960" t="str"/>
    </x:row>
    <x:row r="39" ht="25" customHeight="1">
      <x:c r="C39" s="960" t="str"/>
      <x:c r="D39" s="960" t="str"/>
      <x:c r="E39" s="960" t="str"/>
      <x:c r="F39" s="960" t="str"/>
      <x:c r="G39" s="961" t="n"/>
      <x:c r="H39" s="960" t="str"/>
      <x:c r="I39" s="960" t="str"/>
      <x:c r="J39" s="960" t="str"/>
    </x:row>
    <x:row r="40" ht="25" customHeight="1">
      <x:c r="C40" s="960" t="str"/>
      <x:c r="D40" s="960" t="str"/>
      <x:c r="E40" s="960" t="str"/>
      <x:c r="F40" s="960" t="str"/>
      <x:c r="G40" s="961" t="n"/>
      <x:c r="H40" s="960" t="str"/>
      <x:c r="I40" s="960" t="str"/>
      <x:c r="J40" s="960" t="str"/>
    </x:row>
    <x:row r="41" ht="25" customHeight="1">
      <x:c r="C41" s="738" t="n"/>
      <x:c r="D41" s="738" t="n"/>
      <x:c r="E41" s="738" t="n"/>
      <x:c r="F41" s="738" t="n"/>
      <x:c r="G41" s="738" t="n"/>
      <x:c r="H41" s="738" t="n"/>
      <x:c r="I41" s="738" t="n"/>
      <x:c r="J41" s="738" t="n"/>
    </x:row>
    <x:row r="42" ht="25" customHeight="1">
      <x:c r="C42" s="738" t="n"/>
      <x:c r="D42" s="738" t="n"/>
      <x:c r="E42" s="738" t="n"/>
      <x:c r="F42" s="738" t="n"/>
      <x:c r="G42" s="738" t="n"/>
      <x:c r="H42" s="738" t="n"/>
      <x:c r="I42" s="738" t="n"/>
      <x:c r="J42" s="738" t="n"/>
    </x:row>
    <x:row r="43" ht="25" customHeight="1">
      <x:c r="C43" s="394" t="inlineStr">
        <x:is>
          <x:t xml:space="preserve">Completion gate</x:t>
        </x:is>
      </x:c>
    </x:row>
    <x:row r="44" ht="25" customHeight="1">
      <x:c r="C44" s="417" t="inlineStr">
        <x:is>
          <x:t xml:space="preserve">One objective, four measurable quarterly milestones, monthly measures, named owners, capacity allowance, stop conditions, first action within 72 hours and a scheduled monthly review. Save evidence for every completed milestone.</x:t>
        </x:is>
      </x:c>
    </x:row>
    <x:row r="45">
      <x:c r="C45" s="738" t="n"/>
      <x:c r="D45" s="738" t="n"/>
      <x:c r="E45" s="738" t="n"/>
      <x:c r="F45" s="738" t="n"/>
      <x:c r="G45" s="738" t="n"/>
      <x:c r="H45" s="738" t="n"/>
      <x:c r="I45" s="738" t="n"/>
      <x:c r="J45" s="738" t="n"/>
    </x:row>
    <x:row r="46">
      <x:c r="C46" s="738" t="n"/>
      <x:c r="D46" s="738" t="n"/>
      <x:c r="E46" s="738" t="n"/>
      <x:c r="F46" s="738" t="n"/>
      <x:c r="G46" s="738" t="n"/>
      <x:c r="H46" s="738" t="n"/>
      <x:c r="I46" s="738" t="n"/>
      <x:c r="J46" s="738" t="n"/>
    </x:row>
    <x:row r="47">
      <x:c r="C47" s="738" t="n"/>
      <x:c r="D47" s="738" t="n"/>
      <x:c r="E47" s="738" t="n"/>
      <x:c r="F47" s="738" t="n"/>
      <x:c r="G47" s="738" t="n"/>
      <x:c r="H47" s="738" t="n"/>
      <x:c r="I47" s="738" t="n"/>
      <x:c r="J47" s="738" t="n"/>
    </x:row>
    <x:row r="48">
      <x:c r="C48" s="738" t="n"/>
      <x:c r="D48" s="738" t="n"/>
      <x:c r="E48" s="738" t="n"/>
      <x:c r="F48" s="738" t="n"/>
      <x:c r="G48" s="738" t="n"/>
      <x:c r="H48" s="738" t="n"/>
      <x:c r="I48" s="738" t="n"/>
      <x:c r="J48" s="738" t="n"/>
    </x:row>
    <x:row r="49">
      <x:c r="C49" s="738" t="n"/>
      <x:c r="D49" s="738" t="n"/>
      <x:c r="E49" s="738" t="n"/>
      <x:c r="F49" s="738" t="n"/>
      <x:c r="G49" s="738" t="n"/>
      <x:c r="H49" s="738" t="n"/>
      <x:c r="I49" s="738" t="n"/>
      <x:c r="J49" s="738" t="n"/>
    </x:row>
    <x:row r="50">
      <x:c r="C50" s="738" t="n"/>
      <x:c r="D50" s="738" t="n"/>
      <x:c r="E50" s="738" t="n"/>
      <x:c r="F50" s="738" t="n"/>
      <x:c r="G50" s="738" t="n"/>
      <x:c r="H50" s="738" t="n"/>
      <x:c r="I50" s="738" t="n"/>
      <x:c r="J50" s="738" t="n"/>
    </x:row>
    <x:row r="51">
      <x:c r="C51" s="738" t="n"/>
      <x:c r="D51" s="738" t="n"/>
      <x:c r="E51" s="738" t="n"/>
      <x:c r="F51" s="738" t="n"/>
      <x:c r="G51" s="738" t="n"/>
      <x:c r="H51" s="738" t="n"/>
      <x:c r="I51" s="738" t="n"/>
      <x:c r="J51" s="738" t="n"/>
    </x:row>
    <x:row r="52">
      <x:c r="C52" s="738" t="n"/>
      <x:c r="D52" s="738" t="n"/>
      <x:c r="E52" s="738" t="n"/>
      <x:c r="F52" s="738" t="n"/>
      <x:c r="G52" s="738" t="n"/>
      <x:c r="H52" s="738" t="n"/>
      <x:c r="I52" s="738" t="n"/>
      <x:c r="J52" s="738" t="n"/>
    </x:row>
    <x:row r="53">
      <x:c r="C53" s="738" t="n"/>
      <x:c r="D53" s="738" t="n"/>
      <x:c r="E53" s="738" t="n"/>
      <x:c r="F53" s="738" t="n"/>
      <x:c r="G53" s="738" t="n"/>
      <x:c r="H53" s="738" t="n"/>
      <x:c r="I53" s="738" t="n"/>
      <x:c r="J53" s="738" t="n"/>
    </x:row>
    <x:row r="54">
      <x:c r="C54" s="738" t="n"/>
      <x:c r="D54" s="738" t="n"/>
      <x:c r="E54" s="738" t="n"/>
      <x:c r="F54" s="738" t="n"/>
      <x:c r="G54" s="738" t="n"/>
      <x:c r="H54" s="738" t="n"/>
      <x:c r="I54" s="738" t="n"/>
      <x:c r="J54" s="738" t="n"/>
    </x:row>
    <x:row r="55">
      <x:c r="C55" s="738" t="n"/>
      <x:c r="D55" s="738" t="n"/>
      <x:c r="E55" s="738" t="n"/>
      <x:c r="F55" s="738" t="n"/>
      <x:c r="G55" s="738" t="n"/>
      <x:c r="H55" s="738" t="n"/>
      <x:c r="I55" s="738" t="n"/>
      <x:c r="J55" s="738" t="n"/>
    </x:row>
    <x:row r="56">
      <x:c r="C56" s="738" t="n"/>
      <x:c r="D56" s="738" t="n"/>
      <x:c r="E56" s="738" t="n"/>
      <x:c r="F56" s="738" t="n"/>
      <x:c r="G56" s="738" t="n"/>
      <x:c r="H56" s="738" t="n"/>
      <x:c r="I56" s="738" t="n"/>
      <x:c r="J56" s="738" t="n"/>
    </x:row>
    <x:row r="57">
      <x:c r="C57" s="738" t="n"/>
      <x:c r="D57" s="738" t="n"/>
      <x:c r="E57" s="738" t="n"/>
      <x:c r="F57" s="738" t="n"/>
      <x:c r="G57" s="738" t="n"/>
      <x:c r="H57" s="738" t="n"/>
      <x:c r="I57" s="738" t="n"/>
      <x:c r="J57" s="738" t="n"/>
    </x:row>
    <x:row r="58">
      <x:c r="C58" s="738" t="n"/>
      <x:c r="D58" s="738" t="n"/>
      <x:c r="E58" s="738" t="n"/>
      <x:c r="F58" s="738" t="n"/>
      <x:c r="G58" s="738" t="n"/>
      <x:c r="H58" s="738" t="n"/>
      <x:c r="I58" s="738" t="n"/>
      <x:c r="J58" s="738" t="n"/>
    </x:row>
    <x:row r="59">
      <x:c r="C59" s="738" t="n"/>
      <x:c r="D59" s="738" t="n"/>
      <x:c r="E59" s="738" t="n"/>
      <x:c r="F59" s="738" t="n"/>
      <x:c r="G59" s="738" t="n"/>
      <x:c r="H59" s="738" t="n"/>
      <x:c r="I59" s="738" t="n"/>
      <x:c r="J59" s="738" t="n"/>
    </x:row>
    <x:row r="60">
      <x:c r="C60" s="738" t="n"/>
      <x:c r="D60" s="738" t="n"/>
      <x:c r="E60" s="738" t="n"/>
      <x:c r="F60" s="738" t="n"/>
      <x:c r="G60" s="738" t="n"/>
      <x:c r="H60" s="738" t="n"/>
      <x:c r="I60" s="738" t="n"/>
      <x:c r="J60" s="738" t="n"/>
    </x:row>
  </x:sheetData>
  <x:sheetProtection selectLockedCells="0" selectUnlockedCells="0" sheet="1" objects="1" insertRows="1" insertHyperlinks="1" autoFilter="1" scenarios="1" formatColumns="1" deleteColumns="1" insertColumns="1" pivotTables="1" deleteRows="1" formatCells="1" formatRows="1" sort="1"/>
  <x:mergeCells>
    <x:mergeCell ref="C4:J4"/>
    <x:mergeCell ref="C34:J34"/>
    <x:mergeCell ref="C43:J43"/>
    <x:mergeCell ref="C6:J6"/>
    <x:mergeCell ref="C24:J24"/>
    <x:mergeCell ref="C16:J16"/>
    <x:mergeCell ref="C2:J2"/>
    <x:mergeCell ref="C44:J44"/>
  </x:mergeCells>
  <x:hyperlinks>
    <x:hyperlink ref="C1" location="'Start Here'!B2"/>
  </x:hyperlink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Pr>
    <x:tabColor rgb="FFC9972F"/>
  </x:sheetPr>
  <x:sheetViews>
    <x:sheetView showGridLines="0" workbookViewId="0">
      <x:pane xSplit="2" ySplit="7" topLeftCell="C8" activePane="bottomRight" state="frozen"/>
    </x:sheetView>
  </x:sheetViews>
  <x:sheetFormatPr baseColWidth="8" defaultRowHeight="15"/>
  <x:cols>
    <x:col min="1" max="1" width="3" customWidth="1"/>
    <x:col min="2" max="2" width="3" customWidth="1"/>
    <x:col min="3" max="3" width="31" customWidth="1"/>
    <x:col min="4" max="4" width="25" customWidth="1"/>
    <x:col min="5" max="5" width="44" customWidth="1"/>
    <x:col min="6" max="6" width="42" customWidth="1"/>
    <x:col min="7" max="7" width="24" customWidth="1"/>
    <x:col min="8" max="8" width="15" customWidth="1"/>
    <x:col min="9" max="9" width="28" customWidth="1"/>
    <x:col min="10" max="10" width="30" customWidth="1"/>
    <x:col min="11" max="11" width="17" customWidth="1"/>
  </x:cols>
  <x:sheetData>
    <x:row r="1">
      <x:c r="C1" s="1034" t="inlineStr">
        <x:is>
          <x:t xml:space="preserve">Start Here · Toolkit guide</x:t>
        </x:is>
      </x:c>
    </x:row>
    <x:row r="2" ht="24" customHeight="1">
      <x:c r="C2" s="507" t="inlineStr">
        <x:is>
          <x:t xml:space="preserve">Lesson action and evidence tracker</x:t>
        </x:is>
      </x:c>
    </x:row>
    <x:row r="3"/>
    <x:row r="4" ht="34" customHeight="1">
      <x:c r="C4" s="508" t="inlineStr">
        <x:is>
          <x:t xml:space="preserve">Complete the learner action, save the evidence and record its location. A lesson is complete only when both the status and evidence reference are present.</x:t>
        </x:is>
      </x:c>
    </x:row>
    <x:row r="5"/>
    <x:row r="6" ht="24" customHeight="1">
      <x:c r="C6" s="1097" t="inlineStr">
        <x:is>
          <x:t xml:space="preserve">Lesson completion record</x:t>
        </x:is>
      </x:c>
      <x:c r="D6" s="587" t="n"/>
      <x:c r="E6" s="587" t="n"/>
      <x:c r="F6" s="587" t="n"/>
      <x:c r="G6" s="587" t="n"/>
      <x:c r="H6" s="587" t="n"/>
      <x:c r="I6" s="587" t="n"/>
      <x:c r="J6" s="587" t="n"/>
      <x:c r="K6" s="588" t="n"/>
    </x:row>
    <x:row r="7" ht="24" customHeight="1">
      <x:c r="C7" s="1075" t="inlineStr">
        <x:is>
          <x:t xml:space="preserve">Lesson</x:t>
        </x:is>
      </x:c>
      <x:c r="D7" s="1083" t="inlineStr">
        <x:is>
          <x:t xml:space="preserve">Milestone</x:t>
        </x:is>
      </x:c>
      <x:c r="E7" s="1083" t="inlineStr">
        <x:is>
          <x:t xml:space="preserve">Learner action</x:t>
        </x:is>
      </x:c>
      <x:c r="F7" s="1083" t="inlineStr">
        <x:is>
          <x:t xml:space="preserve">Evidence to save</x:t>
        </x:is>
      </x:c>
      <x:c r="G7" s="1083" t="inlineStr">
        <x:is>
          <x:t xml:space="preserve">Toolkit destination</x:t>
        </x:is>
      </x:c>
      <x:c r="H7" s="1083" t="inlineStr">
        <x:is>
          <x:t xml:space="preserve">Status</x:t>
        </x:is>
      </x:c>
      <x:c r="I7" s="1083" t="inlineStr">
        <x:is>
          <x:t xml:space="preserve">Evidence reference</x:t>
        </x:is>
      </x:c>
      <x:c r="J7" s="1083" t="inlineStr">
        <x:is>
          <x:t xml:space="preserve">Review note</x:t>
        </x:is>
      </x:c>
      <x:c r="K7" s="1076" t="inlineStr">
        <x:is>
          <x:t xml:space="preserve">Completion check</x:t>
        </x:is>
      </x:c>
    </x:row>
    <x:row r="8" ht="58" customHeight="1">
      <x:c r="C8" s="434" t="inlineStr">
        <x:is>
          <x:t xml:space="preserve">0.1 Welcome to Property Mastery</x:t>
        </x:is>
      </x:c>
      <x:c r="D8" s="434" t="inlineStr">
        <x:is>
          <x:t xml:space="preserve">1. Your Wealth Position</x:t>
        </x:is>
      </x:c>
      <x:c r="E8" s="437" t="inlineStr">
        <x:is>
          <x:t xml:space="preserve">Complete the 90-Day Commitment: a dated objective, a controlled day-90 result, three weekly actions and a first action within 72 hours.</x:t>
        </x:is>
      </x:c>
      <x:c r="F8" s="437" t="inlineStr">
        <x:is>
          <x:t xml:space="preserve">Redacted commitment, three weekly action records and evidence location</x:t>
        </x:is>
      </x:c>
      <x:c r="G8" s="1045" t="inlineStr">
        <x:is>
          <x:t xml:space="preserve">90-Day Commitment</x:t>
        </x:is>
      </x:c>
      <x:c r="H8" s="963" t="inlineStr">
        <x:is>
          <x:t xml:space="preserve">Not started</x:t>
        </x:is>
      </x:c>
      <x:c r="I8" s="963" t="str"/>
      <x:c r="J8" s="963" t="str"/>
      <x:c r="K8" s="434" t="str">
        <x:f>IF(AND(H8="Complete",I8&lt;&gt;""),"Complete","Action needed")</x:f>
        <x:v>Action needed</x:v>
      </x:c>
    </x:row>
    <x:row r="9" ht="58" customHeight="1">
      <x:c r="C9" s="435" t="inlineStr">
        <x:is>
          <x:t xml:space="preserve">0.2 How to Use the Programme, Aura and Wealth Hub</x:t>
        </x:is>
      </x:c>
      <x:c r="D9" s="435" t="inlineStr">
        <x:is>
          <x:t xml:space="preserve">1. Your Wealth Position</x:t>
        </x:is>
      </x:c>
      <x:c r="E9" s="438" t="inlineStr">
        <x:is>
          <x:t xml:space="preserve">Complete the Learner Profile and Route Selection with three-location jurisdiction, study/evidence routine, privacy check and a fictional structured practice question. A coach response is optional only for eligible tiers.</x:t>
        </x:is>
      </x:c>
      <x:c r="F9" s="438" t="inlineStr">
        <x:is>
          <x:t xml:space="preserve">Dated residence/tax/property route and source, private evidence location, routine and five-part practice question</x:t>
        </x:is>
      </x:c>
      <x:c r="G9" s="1046" t="inlineStr">
        <x:is>
          <x:t xml:space="preserve">Learner Profile</x:t>
        </x:is>
      </x:c>
      <x:c r="H9" s="964" t="inlineStr">
        <x:is>
          <x:t xml:space="preserve">Not started</x:t>
        </x:is>
      </x:c>
      <x:c r="I9" s="964" t="str"/>
      <x:c r="J9" s="964" t="str"/>
      <x:c r="K9" s="435" t="str">
        <x:f>IF(AND(H9="Complete",I9&lt;&gt;""),"Complete","Action needed")</x:f>
        <x:v>Action needed</x:v>
      </x:c>
    </x:row>
    <x:row r="10" ht="58" customHeight="1">
      <x:c r="C10" s="435" t="inlineStr">
        <x:is>
          <x:t xml:space="preserve">0.3 The Intelligent Property Decision</x:t>
        </x:is>
      </x:c>
      <x:c r="D10" s="435" t="inlineStr">
        <x:is>
          <x:t xml:space="preserve">1. Your Wealth Position</x:t>
        </x:is>
      </x:c>
      <x:c r="E10" s="438" t="inlineStr">
        <x:is>
          <x:t xml:space="preserve">Write a First Decision Record with five sourced facts, five explicit assumptions, six questions, downside, decision, stop condition, owner and review date.</x:t>
        </x:is>
      </x:c>
      <x:c r="F10" s="438" t="inlineStr">
        <x:is>
          <x:t xml:space="preserve">Dated sources and assumptions, downside and exit, provisional decision, private evidence location and next action</x:t>
        </x:is>
      </x:c>
      <x:c r="G10" s="1046" t="inlineStr">
        <x:is>
          <x:t xml:space="preserve">First Decision Record</x:t>
        </x:is>
      </x:c>
      <x:c r="H10" s="964" t="inlineStr">
        <x:is>
          <x:t xml:space="preserve">Not started</x:t>
        </x:is>
      </x:c>
      <x:c r="I10" s="964" t="str"/>
      <x:c r="J10" s="964" t="str"/>
      <x:c r="K10" s="435" t="str">
        <x:f>IF(AND(H10="Complete",I10&lt;&gt;""),"Complete","Action needed")</x:f>
        <x:v>Action needed</x:v>
      </x:c>
    </x:row>
    <x:row r="11" ht="58" customHeight="1">
      <x:c r="C11" s="435" t="inlineStr">
        <x:is>
          <x:t xml:space="preserve">1.1 Your Wealth Vision and Legacy</x:t>
        </x:is>
      </x:c>
      <x:c r="D11" s="435" t="inlineStr">
        <x:is>
          <x:t xml:space="preserve">1. Your Wealth Position</x:t>
        </x:is>
      </x:c>
      <x:c r="E11" s="438" t="inlineStr">
        <x:is>
          <x:t xml:space="preserve">Define the income, freedom and family legacy that property must support.</x:t>
        </x:is>
      </x:c>
      <x:c r="F11" s="438" t="inlineStr">
        <x:is>
          <x:t xml:space="preserve">Wealth objective, target date and legacy statement</x:t>
        </x:is>
      </x:c>
      <x:c r="G11" s="1046" t="inlineStr">
        <x:is>
          <x:t xml:space="preserve">Wealth Position</x:t>
        </x:is>
      </x:c>
      <x:c r="H11" s="964" t="inlineStr">
        <x:is>
          <x:t xml:space="preserve">Not started</x:t>
        </x:is>
      </x:c>
      <x:c r="I11" s="964" t="str"/>
      <x:c r="J11" s="964" t="str"/>
      <x:c r="K11" s="435" t="str">
        <x:f>IF(AND(H11="Complete",I11&lt;&gt;""),"Complete","Action needed")</x:f>
        <x:v>Action needed</x:v>
      </x:c>
    </x:row>
    <x:row r="12" ht="58" customHeight="1">
      <x:c r="C12" s="435" t="inlineStr">
        <x:is>
          <x:t xml:space="preserve">1.2 Your Current Financial Position</x:t>
        </x:is>
      </x:c>
      <x:c r="D12" s="435" t="inlineStr">
        <x:is>
          <x:t xml:space="preserve">1. Your Wealth Position</x:t>
        </x:is>
      </x:c>
      <x:c r="E12" s="438" t="inlineStr">
        <x:is>
          <x:t xml:space="preserve">Record assets, liabilities, income, commitments and the evidence date without hiding weak points.</x:t>
        </x:is>
      </x:c>
      <x:c r="F12" s="438" t="inlineStr">
        <x:is>
          <x:t xml:space="preserve">Current-position record and redacted supporting evidence</x:t>
        </x:is>
      </x:c>
      <x:c r="G12" s="1046" t="inlineStr">
        <x:is>
          <x:t xml:space="preserve">Wealth Position / Evidence Index</x:t>
        </x:is>
      </x:c>
      <x:c r="H12" s="964" t="inlineStr">
        <x:is>
          <x:t xml:space="preserve">Not started</x:t>
        </x:is>
      </x:c>
      <x:c r="I12" s="964" t="str"/>
      <x:c r="J12" s="964" t="str"/>
      <x:c r="K12" s="435" t="str">
        <x:f>IF(AND(H12="Complete",I12&lt;&gt;""),"Complete","Action needed")</x:f>
        <x:v>Action needed</x:v>
      </x:c>
    </x:row>
    <x:row r="13" ht="58" customHeight="1">
      <x:c r="C13" s="435" t="inlineStr">
        <x:is>
          <x:t xml:space="preserve">1.3 Why Property—and When Property Is Wrong</x:t>
        </x:is>
      </x:c>
      <x:c r="D13" s="435" t="inlineStr">
        <x:is>
          <x:t xml:space="preserve">1. Your Wealth Position</x:t>
        </x:is>
      </x:c>
      <x:c r="E13" s="438" t="inlineStr">
        <x:is>
          <x:t xml:space="preserve">Test whether property fits the objective, time, capital and risk position, including a do-not-proceed outcome.</x:t>
        </x:is>
      </x:c>
      <x:c r="F13" s="438" t="inlineStr">
        <x:is>
          <x:t xml:space="preserve">Property-fit decision, rejected alternative and stop condition</x:t>
        </x:is>
      </x:c>
      <x:c r="G13" s="1046" t="inlineStr">
        <x:is>
          <x:t xml:space="preserve">Wealth Position / Strategy</x:t>
        </x:is>
      </x:c>
      <x:c r="H13" s="964" t="inlineStr">
        <x:is>
          <x:t xml:space="preserve">Not started</x:t>
        </x:is>
      </x:c>
      <x:c r="I13" s="964" t="str"/>
      <x:c r="J13" s="964" t="str"/>
      <x:c r="K13" s="435" t="str">
        <x:f>IF(AND(H13="Complete",I13&lt;&gt;""),"Complete","Action needed")</x:f>
        <x:v>Action needed</x:v>
      </x:c>
    </x:row>
    <x:row r="14" ht="58" customHeight="1">
      <x:c r="C14" s="435" t="inlineStr">
        <x:is>
          <x:t xml:space="preserve">2.1 Deployable Capital and Reserve Policy</x:t>
        </x:is>
      </x:c>
      <x:c r="D14" s="435" t="inlineStr">
        <x:is>
          <x:t xml:space="preserve">2. Your Capital Power</x:t>
        </x:is>
      </x:c>
      <x:c r="E14" s="438" t="inlineStr">
        <x:is>
          <x:t xml:space="preserve">Protect personal and property reserves before calculating the cash available for a property move.</x:t>
        </x:is>
      </x:c>
      <x:c r="F14" s="438" t="inlineStr">
        <x:is>
          <x:t xml:space="preserve">Reserve policy, commitments and deployable-capital calculation</x:t>
        </x:is>
      </x:c>
      <x:c r="G14" s="1046" t="inlineStr">
        <x:is>
          <x:t xml:space="preserve">Capital / Evidence Index</x:t>
        </x:is>
      </x:c>
      <x:c r="H14" s="964" t="inlineStr">
        <x:is>
          <x:t xml:space="preserve">Not started</x:t>
        </x:is>
      </x:c>
      <x:c r="I14" s="964" t="str"/>
      <x:c r="J14" s="964" t="str"/>
      <x:c r="K14" s="435" t="str">
        <x:f>IF(AND(H14="Complete",I14&lt;&gt;""),"Complete","Action needed")</x:f>
        <x:v>Action needed</x:v>
      </x:c>
    </x:row>
    <x:row r="15" ht="58" customHeight="1">
      <x:c r="C15" s="435" t="inlineStr">
        <x:is>
          <x:t xml:space="preserve">2.2 Mortgage Readiness and Credit File</x:t>
        </x:is>
      </x:c>
      <x:c r="D15" s="435" t="inlineStr">
        <x:is>
          <x:t xml:space="preserve">2. Your Capital Power</x:t>
        </x:is>
      </x:c>
      <x:c r="E15" s="438" t="inlineStr">
        <x:is>
          <x:t xml:space="preserve">Audit every applicable credit report, reconcile factual discrepancies, score ten borrower-file items and set six dated monthly actions.</x:t>
        </x:is>
      </x:c>
      <x:c r="F15" s="438" t="inlineStr">
        <x:is>
          <x:t xml:space="preserve">Report access dates, masked findings and dispute references; borrower file at least 80% complete with deposit origin evidenced; six-month plan</x:t>
        </x:is>
      </x:c>
      <x:c r="G15" s="1046" t="inlineStr">
        <x:is>
          <x:t xml:space="preserve">Credit Readiness</x:t>
        </x:is>
      </x:c>
      <x:c r="H15" s="964" t="inlineStr">
        <x:is>
          <x:t xml:space="preserve">Not started</x:t>
        </x:is>
      </x:c>
      <x:c r="I15" s="964" t="str"/>
      <x:c r="J15" s="964" t="str"/>
      <x:c r="K15" s="435" t="str">
        <x:f>IF(AND(H15="Complete",I15&lt;&gt;""),"Complete","Action needed")</x:f>
        <x:v>Action needed</x:v>
      </x:c>
    </x:row>
    <x:row r="16" ht="58" customHeight="1">
      <x:c r="C16" s="435" t="inlineStr">
        <x:is>
          <x:t xml:space="preserve">2.3 Ownership Decision Framework</x:t>
        </x:is>
      </x:c>
      <x:c r="D16" s="435" t="inlineStr">
        <x:is>
          <x:t xml:space="preserve">2. Your Capital Power</x:t>
        </x:is>
      </x:c>
      <x:c r="E16" s="438" t="inlineStr">
        <x:is>
          <x:t xml:space="preserve">Compare at least two ownership routes against eight tests, write the provisional decision brief and five named verification questions.</x:t>
        </x:is>
      </x:c>
      <x:c r="F16" s="438" t="inlineStr">
        <x:is>
          <x:t xml:space="preserve">Two complete evidence-backed columns, preferred and rejected options, finance/extraction/guarantees/exit and five questions</x:t>
        </x:is>
      </x:c>
      <x:c r="G16" s="1046" t="inlineStr">
        <x:is>
          <x:t xml:space="preserve">Ownership Decision</x:t>
        </x:is>
      </x:c>
      <x:c r="H16" s="964" t="inlineStr">
        <x:is>
          <x:t xml:space="preserve">Not started</x:t>
        </x:is>
      </x:c>
      <x:c r="I16" s="964" t="str"/>
      <x:c r="J16" s="964" t="str"/>
      <x:c r="K16" s="435" t="str">
        <x:f>IF(AND(H16="Complete",I16&lt;&gt;""),"Complete","Action needed")</x:f>
        <x:v>Action needed</x:v>
      </x:c>
    </x:row>
    <x:row r="17" ht="58" customHeight="1">
      <x:c r="C17" s="435" t="inlineStr">
        <x:is>
          <x:t xml:space="preserve">2.4 Leverage, Deposit and Source-of-Funds Risk</x:t>
        </x:is>
      </x:c>
      <x:c r="D17" s="435" t="inlineStr">
        <x:is>
          <x:t xml:space="preserve">2. Your Capital Power</x:t>
        </x:is>
      </x:c>
      <x:c r="E17" s="438" t="inlineStr">
        <x:is>
          <x:t xml:space="preserve">Reconcile every source and use, classify debt/gifts, protect the reserve and test a 10% value fall plus six-month delay.</x:t>
        </x:is>
      </x:c>
      <x:c r="F17" s="438" t="inlineStr">
        <x:is>
          <x:t xml:space="preserve">Zero funding gap, documented funding terms, 10% downside, delay exposure, reserve and stop rule</x:t>
        </x:is>
      </x:c>
      <x:c r="G17" s="1046" t="inlineStr">
        <x:is>
          <x:t xml:space="preserve">Capital Stack</x:t>
        </x:is>
      </x:c>
      <x:c r="H17" s="964" t="inlineStr">
        <x:is>
          <x:t xml:space="preserve">Not started</x:t>
        </x:is>
      </x:c>
      <x:c r="I17" s="964" t="str"/>
      <x:c r="J17" s="964" t="str"/>
      <x:c r="K17" s="435" t="str">
        <x:f>IF(AND(H17="Complete",I17&lt;&gt;""),"Complete","Action needed")</x:f>
        <x:v>Action needed</x:v>
      </x:c>
    </x:row>
    <x:row r="18" ht="58" customHeight="1">
      <x:c r="C18" s="435" t="inlineStr">
        <x:is>
          <x:t xml:space="preserve">3.1 Choose the Business You Are Actually Building</x:t>
        </x:is>
      </x:c>
      <x:c r="D18" s="435" t="inlineStr">
        <x:is>
          <x:t xml:space="preserve">3. Your Winning Strategy</x:t>
        </x:is>
      </x:c>
      <x:c r="E18" s="438" t="inlineStr">
        <x:is>
          <x:t xml:space="preserve">Define the customer, service, operating model and income route behind your strategy.</x:t>
        </x:is>
      </x:c>
      <x:c r="F18" s="438" t="inlineStr">
        <x:is>
          <x:t xml:space="preserve">Three ten-field routes, dated evidence, capital/time tests, provisional decision, rejected alternative and review date</x:t>
        </x:is>
      </x:c>
      <x:c r="G18" s="1046" t="inlineStr">
        <x:is>
          <x:t xml:space="preserve">Business-Model Comparison</x:t>
        </x:is>
      </x:c>
      <x:c r="H18" s="964" t="inlineStr">
        <x:is>
          <x:t xml:space="preserve">Not started</x:t>
        </x:is>
      </x:c>
      <x:c r="I18" s="964" t="str"/>
      <x:c r="J18" s="964" t="str"/>
      <x:c r="K18" s="435" t="str">
        <x:f>IF(AND(H18="Complete",I18&lt;&gt;""),"Complete","Action needed")</x:f>
        <x:v>Action needed</x:v>
      </x:c>
    </x:row>
    <x:row r="19" ht="58" customHeight="1">
      <x:c r="C19" s="435" t="inlineStr">
        <x:is>
          <x:t xml:space="preserve">3.2 Strategy Scorecard and Fatal Flaws</x:t>
        </x:is>
      </x:c>
      <x:c r="D19" s="435" t="inlineStr">
        <x:is>
          <x:t xml:space="preserve">3. Your Winning Strategy</x:t>
        </x:is>
      </x:c>
      <x:c r="E19" s="438" t="inlineStr">
        <x:is>
          <x:t xml:space="preserve">Score each realistic strategy and apply fatal-flaw overrides.</x:t>
        </x:is>
      </x:c>
      <x:c r="F19" s="438" t="inlineStr">
        <x:is>
          <x:t xml:space="preserve">Seven scored criteria, dated evidence, five fatal-flaw checks, sensitivity and reasons for rejected routes</x:t>
        </x:is>
      </x:c>
      <x:c r="G19" s="1046" t="inlineStr">
        <x:is>
          <x:t xml:space="preserve">Strategy Scorecard</x:t>
        </x:is>
      </x:c>
      <x:c r="H19" s="964" t="inlineStr">
        <x:is>
          <x:t xml:space="preserve">Not started</x:t>
        </x:is>
      </x:c>
      <x:c r="I19" s="964" t="str"/>
      <x:c r="J19" s="964" t="str"/>
      <x:c r="K19" s="435" t="str">
        <x:f>IF(AND(H19="Complete",I19&lt;&gt;""),"Complete","Action needed")</x:f>
        <x:v>Action needed</x:v>
      </x:c>
    </x:row>
    <x:row r="20" ht="58" customHeight="1">
      <x:c r="C20" s="435" t="inlineStr">
        <x:is>
          <x:t xml:space="preserve">3.3 Advanced Strategy Readiness Gates</x:t>
        </x:is>
      </x:c>
      <x:c r="D20" s="435" t="inlineStr">
        <x:is>
          <x:t xml:space="preserve">3. Your Winning Strategy</x:t>
        </x:is>
      </x:c>
      <x:c r="E20" s="438" t="inlineStr">
        <x:is>
          <x:t xml:space="preserve">Complete seven evidence-based gates, assign every unresolved action and test base and downside economics before a dated decision.</x:t>
        </x:is>
      </x:c>
      <x:c r="F20" s="438" t="inlineStr">
        <x:is>
          <x:t xml:space="preserve">Seven gates, dated sources, written authority, owner/deadline for Revise, monthly stress case and decision file</x:t>
        </x:is>
      </x:c>
      <x:c r="G20" s="1046" t="inlineStr">
        <x:is>
          <x:t xml:space="preserve">Readiness Gates</x:t>
        </x:is>
      </x:c>
      <x:c r="H20" s="964" t="inlineStr">
        <x:is>
          <x:t xml:space="preserve">Not started</x:t>
        </x:is>
      </x:c>
      <x:c r="I20" s="964" t="str"/>
      <x:c r="J20" s="964" t="str"/>
      <x:c r="K20" s="435" t="str">
        <x:f>IF(AND(H20="Complete",I20&lt;&gt;""),"Complete","Action needed")</x:f>
        <x:v>Action needed</x:v>
      </x:c>
    </x:row>
    <x:row r="21" ht="58" customHeight="1">
      <x:c r="C21" s="435" t="inlineStr">
        <x:is>
          <x:t xml:space="preserve">3.4 Define the Customer Before the Property</x:t>
        </x:is>
      </x:c>
      <x:c r="D21" s="435" t="inlineStr">
        <x:is>
          <x:t xml:space="preserve">3. Your Winning Strategy</x:t>
        </x:is>
      </x:c>
      <x:c r="E21" s="438" t="inlineStr">
        <x:is>
          <x:t xml:space="preserve">Describe the target customer and prove the property need before searching.</x:t>
        </x:is>
      </x:c>
      <x:c r="F21" s="438" t="inlineStr">
        <x:is>
          <x:t xml:space="preserve">Dated customer profile, three independent sources, five alternatives, disconfirming fact and acquisition consequence</x:t>
        </x:is>
      </x:c>
      <x:c r="G21" s="1046" t="inlineStr">
        <x:is>
          <x:t xml:space="preserve">Customer Definition</x:t>
        </x:is>
      </x:c>
      <x:c r="H21" s="964" t="inlineStr">
        <x:is>
          <x:t xml:space="preserve">Not started</x:t>
        </x:is>
      </x:c>
      <x:c r="I21" s="964" t="str"/>
      <x:c r="J21" s="964" t="str"/>
      <x:c r="K21" s="435" t="str">
        <x:f>IF(AND(H21="Complete",I21&lt;&gt;""),"Complete","Action needed")</x:f>
        <x:v>Action needed</x:v>
      </x:c>
    </x:row>
    <x:row r="22" ht="58" customHeight="1">
      <x:c r="C22" s="435" t="inlineStr">
        <x:is>
          <x:t xml:space="preserve">3.5 Evidence-Led Area Research</x:t>
        </x:is>
      </x:c>
      <x:c r="D22" s="435" t="inlineStr">
        <x:is>
          <x:t xml:space="preserve">4. Your Location Advantage</x:t>
        </x:is>
      </x:c>
      <x:c r="E22" s="438" t="inlineStr">
        <x:is>
          <x:t xml:space="preserve">Compare shortlisted areas using achieved evidence and operating practicality.</x:t>
        </x:is>
      </x:c>
      <x:c r="F22" s="438" t="inlineStr">
        <x:is>
          <x:t xml:space="preserve">Area comparison with achieved prices, rents and demand evidence</x:t>
        </x:is>
      </x:c>
      <x:c r="G22" s="1046" t="inlineStr">
        <x:is>
          <x:t xml:space="preserve">Area Research</x:t>
        </x:is>
      </x:c>
      <x:c r="H22" s="964" t="inlineStr">
        <x:is>
          <x:t xml:space="preserve">Not started</x:t>
        </x:is>
      </x:c>
      <x:c r="I22" s="964" t="str"/>
      <x:c r="J22" s="964" t="str"/>
      <x:c r="K22" s="435" t="str">
        <x:f>IF(AND(H22="Complete",I22&lt;&gt;""),"Complete","Action needed")</x:f>
        <x:v>Action needed</x:v>
      </x:c>
    </x:row>
    <x:row r="23" ht="58" customHeight="1">
      <x:c r="C23" s="435" t="inlineStr">
        <x:is>
          <x:t xml:space="preserve">3.6 Local Rule-Finding Lab</x:t>
        </x:is>
      </x:c>
      <x:c r="D23" s="435" t="inlineStr">
        <x:is>
          <x:t xml:space="preserve">4. Your Location Advantage</x:t>
        </x:is>
      </x:c>
      <x:c r="E23" s="438" t="inlineStr">
        <x:is>
          <x:t xml:space="preserve">Build nine official rule cards for one address and exact use. Record authority, source, trigger, requirement, dates, status, evidence and unresolved action.</x:t>
        </x:is>
      </x:c>
      <x:c r="F23" s="438" t="inlineStr">
        <x:is>
          <x:t xml:space="preserve">Dated Official-Source Directory, conflict/supersession notes, missing-fact owners and saved evidence</x:t>
        </x:is>
      </x:c>
      <x:c r="G23" s="1046" t="inlineStr">
        <x:is>
          <x:t xml:space="preserve">Official-Source Directory / Evidence Index</x:t>
        </x:is>
      </x:c>
      <x:c r="H23" s="964" t="inlineStr">
        <x:is>
          <x:t xml:space="preserve">Not started</x:t>
        </x:is>
      </x:c>
      <x:c r="I23" s="964" t="str"/>
      <x:c r="J23" s="964" t="str"/>
      <x:c r="K23" s="435" t="str">
        <x:f>IF(AND(H23="Complete",I23&lt;&gt;""),"Complete","Action needed")</x:f>
        <x:v>Action needed</x:v>
      </x:c>
    </x:row>
    <x:row r="24" ht="58" customHeight="1">
      <x:c r="C24" s="435" t="inlineStr">
        <x:is>
          <x:t xml:space="preserve">4.1 Asking Price, Value and Purchase Price</x:t>
        </x:is>
      </x:c>
      <x:c r="D24" s="435" t="inlineStr">
        <x:is>
          <x:t xml:space="preserve">5. Deal Mastery</x:t>
        </x:is>
      </x:c>
      <x:c r="E24" s="438" t="inlineStr">
        <x:is>
          <x:t xml:space="preserve">Separate the seller's asking price from supported value and your maximum purchase price.</x:t>
        </x:is>
      </x:c>
      <x:c r="F24" s="438" t="inlineStr">
        <x:is>
          <x:t xml:space="preserve">Written valuation range and maximum-price rationale</x:t>
        </x:is>
      </x:c>
      <x:c r="G24" s="1046" t="inlineStr">
        <x:is>
          <x:t xml:space="preserve">Deal Model</x:t>
        </x:is>
      </x:c>
      <x:c r="H24" s="964" t="inlineStr">
        <x:is>
          <x:t xml:space="preserve">Not started</x:t>
        </x:is>
      </x:c>
      <x:c r="I24" s="964" t="str"/>
      <x:c r="J24" s="964" t="str"/>
      <x:c r="K24" s="435" t="str">
        <x:f>IF(AND(H24="Complete",I24&lt;&gt;""),"Complete","Action needed")</x:f>
        <x:v>Action needed</x:v>
      </x:c>
    </x:row>
    <x:row r="25" ht="58" customHeight="1">
      <x:c r="C25" s="435" t="inlineStr">
        <x:is>
          <x:t xml:space="preserve">4.2 Comparable Selection and Valuation Range</x:t>
        </x:is>
      </x:c>
      <x:c r="D25" s="435" t="inlineStr">
        <x:is>
          <x:t xml:space="preserve">5. Deal Mastery</x:t>
        </x:is>
      </x:c>
      <x:c r="E25" s="438" t="inlineStr">
        <x:is>
          <x:t xml:space="preserve">Select defensible comparables and record adjustments and exclusions.</x:t>
        </x:is>
      </x:c>
      <x:c r="F25" s="438" t="inlineStr">
        <x:is>
          <x:t xml:space="preserve">Comparable schedule, evidence links and valuation range</x:t>
        </x:is>
      </x:c>
      <x:c r="G25" s="1046" t="inlineStr">
        <x:is>
          <x:t xml:space="preserve">Deal Model / Evidence Index</x:t>
        </x:is>
      </x:c>
      <x:c r="H25" s="964" t="inlineStr">
        <x:is>
          <x:t xml:space="preserve">Not started</x:t>
        </x:is>
      </x:c>
      <x:c r="I25" s="964" t="str"/>
      <x:c r="J25" s="964" t="str"/>
      <x:c r="K25" s="435" t="str">
        <x:f>IF(AND(H25="Complete",I25&lt;&gt;""),"Complete","Action needed")</x:f>
        <x:v>Action needed</x:v>
      </x:c>
    </x:row>
    <x:row r="26" ht="58" customHeight="1">
      <x:c r="C26" s="435" t="inlineStr">
        <x:is>
          <x:t xml:space="preserve">4.3 Complete Cash Requirement</x:t>
        </x:is>
      </x:c>
      <x:c r="D26" s="435" t="inlineStr">
        <x:is>
          <x:t xml:space="preserve">5. Deal Mastery</x:t>
        </x:is>
      </x:c>
      <x:c r="E26" s="438" t="inlineStr">
        <x:is>
          <x:t xml:space="preserve">Calculate every pound required through purchase, works, finance, reserve and opening operations.</x:t>
        </x:is>
      </x:c>
      <x:c r="F26" s="438" t="inlineStr">
        <x:is>
          <x:t xml:space="preserve">Complete cash requirement and funding reconciliation</x:t>
        </x:is>
      </x:c>
      <x:c r="G26" s="1046" t="inlineStr">
        <x:is>
          <x:t xml:space="preserve">Deal Model</x:t>
        </x:is>
      </x:c>
      <x:c r="H26" s="964" t="inlineStr">
        <x:is>
          <x:t xml:space="preserve">Not started</x:t>
        </x:is>
      </x:c>
      <x:c r="I26" s="964" t="str"/>
      <x:c r="J26" s="964" t="str"/>
      <x:c r="K26" s="435" t="str">
        <x:f>IF(AND(H26="Complete",I26&lt;&gt;""),"Complete","Action needed")</x:f>
        <x:v>Action needed</x:v>
      </x:c>
    </x:row>
    <x:row r="27" ht="58" customHeight="1">
      <x:c r="C27" s="435" t="inlineStr">
        <x:is>
          <x:t xml:space="preserve">4.4 Cashflow, Yield and Return on Cash</x:t>
        </x:is>
      </x:c>
      <x:c r="D27" s="435" t="inlineStr">
        <x:is>
          <x:t xml:space="preserve">5. Deal Mastery</x:t>
        </x:is>
      </x:c>
      <x:c r="E27" s="438" t="inlineStr">
        <x:is>
          <x:t xml:space="preserve">Calculate collected income, all operating costs, finance costs and return on cash.</x:t>
        </x:is>
      </x:c>
      <x:c r="F27" s="438" t="inlineStr">
        <x:is>
          <x:t xml:space="preserve">Base-case cashflow, yield and return-on-cash calculation</x:t>
        </x:is>
      </x:c>
      <x:c r="G27" s="1046" t="inlineStr">
        <x:is>
          <x:t xml:space="preserve">Deal Model</x:t>
        </x:is>
      </x:c>
      <x:c r="H27" s="964" t="inlineStr">
        <x:is>
          <x:t xml:space="preserve">Not started</x:t>
        </x:is>
      </x:c>
      <x:c r="I27" s="964" t="str"/>
      <x:c r="J27" s="964" t="str"/>
      <x:c r="K27" s="435" t="str">
        <x:f>IF(AND(H27="Complete",I27&lt;&gt;""),"Complete","Action needed")</x:f>
        <x:v>Action needed</x:v>
      </x:c>
    </x:row>
    <x:row r="28" ht="58" customHeight="1">
      <x:c r="C28" s="435" t="inlineStr">
        <x:is>
          <x:t xml:space="preserve">4.5 The Three-Scenario Stress Test</x:t>
        </x:is>
      </x:c>
      <x:c r="D28" s="435" t="inlineStr">
        <x:is>
          <x:t xml:space="preserve">5. Deal Mastery</x:t>
        </x:is>
      </x:c>
      <x:c r="E28" s="438" t="inlineStr">
        <x:is>
          <x:t xml:space="preserve">Model base, downside and severe cases using explicit assumptions.</x:t>
        </x:is>
      </x:c>
      <x:c r="F28" s="438" t="inlineStr">
        <x:is>
          <x:t xml:space="preserve">Three-case model, stop condition and decision record</x:t>
        </x:is>
      </x:c>
      <x:c r="G28" s="1046" t="inlineStr">
        <x:is>
          <x:t xml:space="preserve">Deal Model</x:t>
        </x:is>
      </x:c>
      <x:c r="H28" s="964" t="inlineStr">
        <x:is>
          <x:t xml:space="preserve">Not started</x:t>
        </x:is>
      </x:c>
      <x:c r="I28" s="964" t="str"/>
      <x:c r="J28" s="964" t="str"/>
      <x:c r="K28" s="435" t="str">
        <x:f>IF(AND(H28="Complete",I28&lt;&gt;""),"Complete","Action needed")</x:f>
        <x:v>Action needed</x:v>
      </x:c>
    </x:row>
    <x:row r="29" ht="58" customHeight="1">
      <x:c r="C29" s="435" t="inlineStr">
        <x:is>
          <x:t xml:space="preserve">5.1 Ethical Sourcing and Investor Relationships</x:t>
        </x:is>
      </x:c>
      <x:c r="D29" s="435" t="inlineStr">
        <x:is>
          <x:t xml:space="preserve">6. From Offer to Ownership</x:t>
        </x:is>
      </x:c>
      <x:c r="E29" s="438" t="inlineStr">
        <x:is>
          <x:t xml:space="preserve">Record the source, authority, disclosure and conflicts behind each opportunity.</x:t>
        </x:is>
      </x:c>
      <x:c r="F29" s="438" t="inlineStr">
        <x:is>
          <x:t xml:space="preserve">Sourcing record, disclosure evidence and communication log</x:t>
        </x:is>
      </x:c>
      <x:c r="G29" s="1046" t="inlineStr">
        <x:is>
          <x:t xml:space="preserve">Offer and DD</x:t>
        </x:is>
      </x:c>
      <x:c r="H29" s="964" t="inlineStr">
        <x:is>
          <x:t xml:space="preserve">Not started</x:t>
        </x:is>
      </x:c>
      <x:c r="I29" s="964" t="str"/>
      <x:c r="J29" s="964" t="str"/>
      <x:c r="K29" s="435" t="str">
        <x:f>IF(AND(H29="Complete",I29&lt;&gt;""),"Complete","Action needed")</x:f>
        <x:v>Action needed</x:v>
      </x:c>
    </x:row>
    <x:row r="30" ht="58" customHeight="1">
      <x:c r="C30" s="435" t="inlineStr">
        <x:is>
          <x:t xml:space="preserve">5.2 Offer Decision Record</x:t>
        </x:is>
      </x:c>
      <x:c r="D30" s="435" t="inlineStr">
        <x:is>
          <x:t xml:space="preserve">6. From Offer to Ownership</x:t>
        </x:is>
      </x:c>
      <x:c r="E30" s="438" t="inlineStr">
        <x:is>
          <x:t xml:space="preserve">Set the offer, evidence, conditions, authority and walk-away point before negotiating.</x:t>
        </x:is>
      </x:c>
      <x:c r="F30" s="438" t="inlineStr">
        <x:is>
          <x:t xml:space="preserve">Completed offer decision record</x:t>
        </x:is>
      </x:c>
      <x:c r="G30" s="1046" t="inlineStr">
        <x:is>
          <x:t xml:space="preserve">Offer and DD</x:t>
        </x:is>
      </x:c>
      <x:c r="H30" s="964" t="inlineStr">
        <x:is>
          <x:t xml:space="preserve">Not started</x:t>
        </x:is>
      </x:c>
      <x:c r="I30" s="964" t="str"/>
      <x:c r="J30" s="964" t="str"/>
      <x:c r="K30" s="435" t="str">
        <x:f>IF(AND(H30="Complete",I30&lt;&gt;""),"Complete","Action needed")</x:f>
        <x:v>Action needed</x:v>
      </x:c>
    </x:row>
    <x:row r="31" ht="58" customHeight="1">
      <x:c r="C31" s="435" t="inlineStr">
        <x:is>
          <x:t xml:space="preserve">5.3 Due Diligence Control Room</x:t>
        </x:is>
      </x:c>
      <x:c r="D31" s="435" t="inlineStr">
        <x:is>
          <x:t xml:space="preserve">6. From Offer to Ownership</x:t>
        </x:is>
      </x:c>
      <x:c r="E31" s="438" t="inlineStr">
        <x:is>
          <x:t xml:space="preserve">Track every legal, physical, financial and local-rule item to an owner and outcome.</x:t>
        </x:is>
      </x:c>
      <x:c r="F31" s="438" t="inlineStr">
        <x:is>
          <x:t xml:space="preserve">Due-diligence register with critical items closed</x:t>
        </x:is>
      </x:c>
      <x:c r="G31" s="1046" t="inlineStr">
        <x:is>
          <x:t xml:space="preserve">Offer and DD / Evidence Index</x:t>
        </x:is>
      </x:c>
      <x:c r="H31" s="964" t="inlineStr">
        <x:is>
          <x:t xml:space="preserve">Not started</x:t>
        </x:is>
      </x:c>
      <x:c r="I31" s="964" t="str"/>
      <x:c r="J31" s="964" t="str"/>
      <x:c r="K31" s="435" t="str">
        <x:f>IF(AND(H31="Complete",I31&lt;&gt;""),"Complete","Action needed")</x:f>
        <x:v>Action needed</x:v>
      </x:c>
    </x:row>
    <x:row r="32" ht="58" customHeight="1">
      <x:c r="C32" s="435" t="inlineStr">
        <x:is>
          <x:t xml:space="preserve">5.4 Completion Readiness</x:t>
        </x:is>
      </x:c>
      <x:c r="D32" s="435" t="inlineStr">
        <x:is>
          <x:t xml:space="preserve">6. From Offer to Ownership</x:t>
        </x:is>
      </x:c>
      <x:c r="E32" s="438" t="inlineStr">
        <x:is>
          <x:t xml:space="preserve">Confirm funds, documents, insurance, handover and unresolved risks before completion.</x:t>
        </x:is>
      </x:c>
      <x:c r="F32" s="438" t="inlineStr">
        <x:is>
          <x:t xml:space="preserve">Completion checklist, open-risk record and authority to proceed</x:t>
        </x:is>
      </x:c>
      <x:c r="G32" s="1046" t="inlineStr">
        <x:is>
          <x:t xml:space="preserve">Offer and DD</x:t>
        </x:is>
      </x:c>
      <x:c r="H32" s="964" t="inlineStr">
        <x:is>
          <x:t xml:space="preserve">Not started</x:t>
        </x:is>
      </x:c>
      <x:c r="I32" s="964" t="str"/>
      <x:c r="J32" s="964" t="str"/>
      <x:c r="K32" s="435" t="str">
        <x:f>IF(AND(H32="Complete",I32&lt;&gt;""),"Complete","Action needed")</x:f>
        <x:v>Action needed</x:v>
      </x:c>
    </x:row>
    <x:row r="33" ht="58" customHeight="1">
      <x:c r="C33" s="435" t="inlineStr">
        <x:is>
          <x:t xml:space="preserve">6.1 The Property Operating System</x:t>
        </x:is>
      </x:c>
      <x:c r="D33" s="435" t="inlineStr">
        <x:is>
          <x:t xml:space="preserve">7. Property Performance</x:t>
        </x:is>
      </x:c>
      <x:c r="E33" s="438" t="inlineStr">
        <x:is>
          <x:t xml:space="preserve">Set responsibilities, calendar, records, reporting and escalation routes.</x:t>
        </x:is>
      </x:c>
      <x:c r="F33" s="438" t="inlineStr">
        <x:is>
          <x:t xml:space="preserve">Operating calendar, responsibility map and reporting rhythm</x:t>
        </x:is>
      </x:c>
      <x:c r="G33" s="1046" t="inlineStr">
        <x:is>
          <x:t xml:space="preserve">Operations</x:t>
        </x:is>
      </x:c>
      <x:c r="H33" s="964" t="inlineStr">
        <x:is>
          <x:t xml:space="preserve">Not started</x:t>
        </x:is>
      </x:c>
      <x:c r="I33" s="964" t="str"/>
      <x:c r="J33" s="964" t="str"/>
      <x:c r="K33" s="435" t="str">
        <x:f>IF(AND(H33="Complete",I33&lt;&gt;""),"Complete","Action needed")</x:f>
        <x:v>Action needed</x:v>
      </x:c>
    </x:row>
    <x:row r="34" ht="58" customHeight="1">
      <x:c r="C34" s="435" t="inlineStr">
        <x:is>
          <x:t xml:space="preserve">6.2 Repairs, Access and Communication</x:t>
        </x:is>
      </x:c>
      <x:c r="D34" s="435" t="inlineStr">
        <x:is>
          <x:t xml:space="preserve">7. Property Performance</x:t>
        </x:is>
      </x:c>
      <x:c r="E34" s="438" t="inlineStr">
        <x:is>
          <x:t xml:space="preserve">Create a safe repair, access, evidence and communication workflow.</x:t>
        </x:is>
      </x:c>
      <x:c r="F34" s="438" t="inlineStr">
        <x:is>
          <x:t xml:space="preserve">Repair record, access trail, response target and escalation note</x:t>
        </x:is>
      </x:c>
      <x:c r="G34" s="1046" t="inlineStr">
        <x:is>
          <x:t xml:space="preserve">Operations</x:t>
        </x:is>
      </x:c>
      <x:c r="H34" s="964" t="inlineStr">
        <x:is>
          <x:t xml:space="preserve">Not started</x:t>
        </x:is>
      </x:c>
      <x:c r="I34" s="964" t="str"/>
      <x:c r="J34" s="964" t="str"/>
      <x:c r="K34" s="435" t="str">
        <x:f>IF(AND(H34="Complete",I34&lt;&gt;""),"Complete","Action needed")</x:f>
        <x:v>Action needed</x:v>
      </x:c>
    </x:row>
    <x:row r="35" ht="58" customHeight="1">
      <x:c r="C35" s="435" t="inlineStr">
        <x:is>
          <x:t xml:space="preserve">6.3 Income Protection and Arrears Control</x:t>
        </x:is>
      </x:c>
      <x:c r="D35" s="435" t="inlineStr">
        <x:is>
          <x:t xml:space="preserve">7. Property Performance</x:t>
        </x:is>
      </x:c>
      <x:c r="E35" s="438" t="inlineStr">
        <x:is>
          <x:t xml:space="preserve">Build the payment, arrears, communication and evidence process before a problem occurs.</x:t>
        </x:is>
      </x:c>
      <x:c r="F35" s="438" t="inlineStr">
        <x:is>
          <x:t xml:space="preserve">Arrears workflow, account record and escalation trigger</x:t>
        </x:is>
      </x:c>
      <x:c r="G35" s="1046" t="inlineStr">
        <x:is>
          <x:t xml:space="preserve">Operations</x:t>
        </x:is>
      </x:c>
      <x:c r="H35" s="964" t="inlineStr">
        <x:is>
          <x:t xml:space="preserve">Not started</x:t>
        </x:is>
      </x:c>
      <x:c r="I35" s="964" t="str"/>
      <x:c r="J35" s="964" t="str"/>
      <x:c r="K35" s="435" t="str">
        <x:f>IF(AND(H35="Complete",I35&lt;&gt;""),"Complete","Action needed")</x:f>
        <x:v>Action needed</x:v>
      </x:c>
    </x:row>
    <x:row r="36" ht="58" customHeight="1">
      <x:c r="C36" s="435" t="inlineStr">
        <x:is>
          <x:t xml:space="preserve">6.4 Ending a Tenancy and Possession Escalation</x:t>
        </x:is>
      </x:c>
      <x:c r="D36" s="435" t="inlineStr">
        <x:is>
          <x:t xml:space="preserve">7. Property Performance</x:t>
        </x:is>
      </x:c>
      <x:c r="E36" s="438" t="inlineStr">
        <x:is>
          <x:t xml:space="preserve">Separate notice, possession, court and enforcement stages for the correct jurisdiction.</x:t>
        </x:is>
      </x:c>
      <x:c r="F36" s="438" t="inlineStr">
        <x:is>
          <x:t xml:space="preserve">Jurisdiction record, official route, chronology and professional-review point</x:t>
        </x:is>
      </x:c>
      <x:c r="G36" s="1046" t="inlineStr">
        <x:is>
          <x:t xml:space="preserve">Operations / Sources</x:t>
        </x:is>
      </x:c>
      <x:c r="H36" s="964" t="inlineStr">
        <x:is>
          <x:t xml:space="preserve">Not started</x:t>
        </x:is>
      </x:c>
      <x:c r="I36" s="964" t="str"/>
      <x:c r="J36" s="964" t="str"/>
      <x:c r="K36" s="435" t="str">
        <x:f>IF(AND(H36="Complete",I36&lt;&gt;""),"Complete","Action needed")</x:f>
        <x:v>Action needed</x:v>
      </x:c>
    </x:row>
    <x:row r="37" ht="58" customHeight="1">
      <x:c r="C37" s="435" t="inlineStr">
        <x:is>
          <x:t xml:space="preserve">6.5 Unauthorised Occupation and Personal Safety</x:t>
        </x:is>
      </x:c>
      <x:c r="D37" s="435" t="inlineStr">
        <x:is>
          <x:t xml:space="preserve">7. Property Performance</x:t>
        </x:is>
      </x:c>
      <x:c r="E37" s="438" t="inlineStr">
        <x:is>
          <x:t xml:space="preserve">Classify the situation, protect personal safety, preserve evidence and use lawful escalation.</x:t>
        </x:is>
      </x:c>
      <x:c r="F37" s="438" t="inlineStr">
        <x:is>
          <x:t xml:space="preserve">Incident record, evidence log, official route and safeguarding note</x:t>
        </x:is>
      </x:c>
      <x:c r="G37" s="1046" t="inlineStr">
        <x:is>
          <x:t xml:space="preserve">Operations / Evidence Index</x:t>
        </x:is>
      </x:c>
      <x:c r="H37" s="964" t="inlineStr">
        <x:is>
          <x:t xml:space="preserve">Not started</x:t>
        </x:is>
      </x:c>
      <x:c r="I37" s="964" t="str"/>
      <x:c r="J37" s="964" t="str"/>
      <x:c r="K37" s="435" t="str">
        <x:f>IF(AND(H37="Complete",I37&lt;&gt;""),"Complete","Action needed")</x:f>
        <x:v>Action needed</x:v>
      </x:c>
    </x:row>
    <x:row r="38" ht="58" customHeight="1">
      <x:c r="C38" s="435" t="inlineStr">
        <x:is>
          <x:t xml:space="preserve">6.6 HMO Feasibility Gate</x:t>
        </x:is>
      </x:c>
      <x:c r="D38" s="435" t="inlineStr">
        <x:is>
          <x:t xml:space="preserve">3. Your Winning Strategy</x:t>
        </x:is>
      </x:c>
      <x:c r="E38" s="438" t="inlineStr">
        <x:is>
          <x:t xml:space="preserve">Test demand, planning, licensing, standards, management and severe-case cashflow.</x:t>
        </x:is>
      </x:c>
      <x:c r="F38" s="438" t="inlineStr">
        <x:is>
          <x:t xml:space="preserve">HMO feasibility record, official rules and three-case model</x:t>
        </x:is>
      </x:c>
      <x:c r="G38" s="1046" t="inlineStr">
        <x:is>
          <x:t xml:space="preserve">Strategy / Deal Model</x:t>
        </x:is>
      </x:c>
      <x:c r="H38" s="964" t="inlineStr">
        <x:is>
          <x:t xml:space="preserve">Not started</x:t>
        </x:is>
      </x:c>
      <x:c r="I38" s="964" t="str"/>
      <x:c r="J38" s="964" t="str"/>
      <x:c r="K38" s="435" t="str">
        <x:f>IF(AND(H38="Complete",I38&lt;&gt;""),"Complete","Action needed")</x:f>
        <x:v>Action needed</x:v>
      </x:c>
    </x:row>
    <x:row r="39" ht="58" customHeight="1">
      <x:c r="C39" s="435" t="inlineStr">
        <x:is>
          <x:t xml:space="preserve">6.7 Rent-to-Rent Feasibility Gate</x:t>
        </x:is>
      </x:c>
      <x:c r="D39" s="435" t="inlineStr">
        <x:is>
          <x:t xml:space="preserve">3. Your Winning Strategy</x:t>
        </x:is>
      </x:c>
      <x:c r="E39" s="438" t="inlineStr">
        <x:is>
          <x:t xml:space="preserve">Verify written authority, contract route, permissions, demand, operations and downside.</x:t>
        </x:is>
      </x:c>
      <x:c r="F39" s="438" t="inlineStr">
        <x:is>
          <x:t xml:space="preserve">Authority chain, feasibility record and severe-case model</x:t>
        </x:is>
      </x:c>
      <x:c r="G39" s="1046" t="inlineStr">
        <x:is>
          <x:t xml:space="preserve">Strategy / Deal Model</x:t>
        </x:is>
      </x:c>
      <x:c r="H39" s="964" t="inlineStr">
        <x:is>
          <x:t xml:space="preserve">Not started</x:t>
        </x:is>
      </x:c>
      <x:c r="I39" s="964" t="str"/>
      <x:c r="J39" s="964" t="str"/>
      <x:c r="K39" s="435" t="str">
        <x:f>IF(AND(H39="Complete",I39&lt;&gt;""),"Complete","Action needed")</x:f>
        <x:v>Action needed</x:v>
      </x:c>
    </x:row>
    <x:row r="40" ht="58" customHeight="1">
      <x:c r="C40" s="435" t="inlineStr">
        <x:is>
          <x:t xml:space="preserve">6.8 Evidence, Inventory and Exit Condition</x:t>
        </x:is>
      </x:c>
      <x:c r="D40" s="435" t="inlineStr">
        <x:is>
          <x:t xml:space="preserve">7. Property Performance</x:t>
        </x:is>
      </x:c>
      <x:c r="E40" s="438" t="inlineStr">
        <x:is>
          <x:t xml:space="preserve">Build a dated check-in/check-out evidence record and connect any deposit or condition decision to the correct local route.</x:t>
        </x:is>
      </x:c>
      <x:c r="F40" s="438" t="inlineStr">
        <x:is>
          <x:t xml:space="preserve">Signed inventory, dated condition evidence, communications and scheme/local source</x:t>
        </x:is>
      </x:c>
      <x:c r="G40" s="1046" t="inlineStr">
        <x:is>
          <x:t xml:space="preserve">Operations / Evidence Index</x:t>
        </x:is>
      </x:c>
      <x:c r="H40" s="964" t="inlineStr">
        <x:is>
          <x:t xml:space="preserve">Not started</x:t>
        </x:is>
      </x:c>
      <x:c r="I40" s="964" t="str"/>
      <x:c r="J40" s="964" t="str"/>
      <x:c r="K40" s="435" t="str">
        <x:f>IF(AND(H40="Complete",I40&lt;&gt;""),"Complete","Action needed")</x:f>
        <x:v>Action needed</x:v>
      </x:c>
    </x:row>
    <x:row r="41" ht="58" customHeight="1">
      <x:c r="C41" s="435" t="inlineStr">
        <x:is>
          <x:t xml:space="preserve">7.1 Mortgage and Refinancing Risk</x:t>
        </x:is>
      </x:c>
      <x:c r="D41" s="435" t="inlineStr">
        <x:is>
          <x:t xml:space="preserve">8. Wealth Expansion</x:t>
        </x:is>
      </x:c>
      <x:c r="E41" s="438" t="inlineStr">
        <x:is>
          <x:t xml:space="preserve">Compare current and proposed finance using complete cost, cashflow and downside evidence.</x:t>
        </x:is>
      </x:c>
      <x:c r="F41" s="438" t="inlineStr">
        <x:is>
          <x:t xml:space="preserve">Finance comparison, assumptions, source of funds and Plan B</x:t>
        </x:is>
      </x:c>
      <x:c r="G41" s="1046" t="inlineStr">
        <x:is>
          <x:t xml:space="preserve">Portfolio Decision</x:t>
        </x:is>
      </x:c>
      <x:c r="H41" s="964" t="inlineStr">
        <x:is>
          <x:t xml:space="preserve">Not started</x:t>
        </x:is>
      </x:c>
      <x:c r="I41" s="964" t="str"/>
      <x:c r="J41" s="964" t="str"/>
      <x:c r="K41" s="435" t="str">
        <x:f>IF(AND(H41="Complete",I41&lt;&gt;""),"Complete","Action needed")</x:f>
        <x:v>Action needed</x:v>
      </x:c>
    </x:row>
    <x:row r="42" ht="58" customHeight="1">
      <x:c r="C42" s="435" t="inlineStr">
        <x:is>
          <x:t xml:space="preserve">7.2 Bridging: Total Cost, Exit and Plan B</x:t>
        </x:is>
      </x:c>
      <x:c r="D42" s="435" t="inlineStr">
        <x:is>
          <x:t xml:space="preserve">8. Wealth Expansion</x:t>
        </x:is>
      </x:c>
      <x:c r="E42" s="438" t="inlineStr">
        <x:is>
          <x:t xml:space="preserve">Reconcile net proceeds, cash requirement, burn rate, exit evidence and funded Plan B.</x:t>
        </x:is>
      </x:c>
      <x:c r="F42" s="438" t="inlineStr">
        <x:is>
          <x:t xml:space="preserve">Written terms, net-proceeds reconciliation, exit timeline and Plan B</x:t>
        </x:is>
      </x:c>
      <x:c r="G42" s="1046" t="inlineStr">
        <x:is>
          <x:t xml:space="preserve">Deal Model / Portfolio Decision</x:t>
        </x:is>
      </x:c>
      <x:c r="H42" s="964" t="inlineStr">
        <x:is>
          <x:t xml:space="preserve">Not started</x:t>
        </x:is>
      </x:c>
      <x:c r="I42" s="964" t="str"/>
      <x:c r="J42" s="964" t="str"/>
      <x:c r="K42" s="435" t="str">
        <x:f>IF(AND(H42="Complete",I42&lt;&gt;""),"Complete","Action needed")</x:f>
        <x:v>Action needed</x:v>
      </x:c>
    </x:row>
    <x:row r="43" ht="58" customHeight="1">
      <x:c r="C43" s="435" t="inlineStr">
        <x:is>
          <x:t xml:space="preserve">7.3 Hold, Sell, Refinance or Expand</x:t>
        </x:is>
      </x:c>
      <x:c r="D43" s="435" t="inlineStr">
        <x:is>
          <x:t xml:space="preserve">8. Wealth Expansion</x:t>
        </x:is>
      </x:c>
      <x:c r="E43" s="438" t="inlineStr">
        <x:is>
          <x:t xml:space="preserve">Model all four options on the same evidence date and record one decision.</x:t>
        </x:is>
      </x:c>
      <x:c r="F43" s="438" t="inlineStr">
        <x:is>
          <x:t xml:space="preserve">Four-option comparison, rejected alternatives and 90-day actions</x:t>
        </x:is>
      </x:c>
      <x:c r="G43" s="1046" t="inlineStr">
        <x:is>
          <x:t xml:space="preserve">Portfolio Decision</x:t>
        </x:is>
      </x:c>
      <x:c r="H43" s="964" t="inlineStr">
        <x:is>
          <x:t xml:space="preserve">Not started</x:t>
        </x:is>
      </x:c>
      <x:c r="I43" s="964" t="str"/>
      <x:c r="J43" s="964" t="str"/>
      <x:c r="K43" s="435" t="str">
        <x:f>IF(AND(H43="Complete",I43&lt;&gt;""),"Complete","Action needed")</x:f>
        <x:v>Action needed</x:v>
      </x:c>
    </x:row>
    <x:row r="44" ht="58" customHeight="1">
      <x:c r="C44" s="435" t="inlineStr">
        <x:is>
          <x:t xml:space="preserve">7.4 The Portfolio Dashboard</x:t>
        </x:is>
      </x:c>
      <x:c r="D44" s="435" t="inlineStr">
        <x:is>
          <x:t xml:space="preserve">8. Wealth Expansion</x:t>
        </x:is>
      </x:c>
      <x:c r="E44" s="438" t="inlineStr">
        <x:is>
          <x:t xml:space="preserve">Reconcile every asset to current value, debt, income, cost, cashflow, equity, control dates and concentration fields.</x:t>
        </x:is>
      </x:c>
      <x:c r="F44" s="438" t="inlineStr">
        <x:is>
          <x:t xml:space="preserve">Completed asset dashboard, source dates and concentration review</x:t>
        </x:is>
      </x:c>
      <x:c r="G44" s="1046" t="inlineStr">
        <x:is>
          <x:t xml:space="preserve">Portfolio Dashboard / Evidence Index</x:t>
        </x:is>
      </x:c>
      <x:c r="H44" s="964" t="inlineStr">
        <x:is>
          <x:t xml:space="preserve">Not started</x:t>
        </x:is>
      </x:c>
      <x:c r="I44" s="964" t="str"/>
      <x:c r="J44" s="964" t="str"/>
      <x:c r="K44" s="435" t="str">
        <x:f>IF(AND(H44="Complete",I44&lt;&gt;""),"Complete","Action needed")</x:f>
        <x:v>Action needed</x:v>
      </x:c>
    </x:row>
    <x:row r="45" ht="58" customHeight="1">
      <x:c r="C45" s="435" t="inlineStr">
        <x:is>
          <x:t xml:space="preserve">7.5 Return on Equity and Opportunity Cost</x:t>
        </x:is>
      </x:c>
      <x:c r="D45" s="435" t="inlineStr">
        <x:is>
          <x:t xml:space="preserve">8. Wealth Expansion</x:t>
        </x:is>
      </x:c>
      <x:c r="E45" s="438" t="inlineStr">
        <x:is>
          <x:t xml:space="preserve">Calculate cash return on current equity and compare one credible alternative.</x:t>
        </x:is>
      </x:c>
      <x:c r="F45" s="438" t="inlineStr">
        <x:is>
          <x:t xml:space="preserve">ROE review with comparable assumptions, costs and downside</x:t>
        </x:is>
      </x:c>
      <x:c r="G45" s="1046" t="inlineStr">
        <x:is>
          <x:t xml:space="preserve">ROE Review</x:t>
        </x:is>
      </x:c>
      <x:c r="H45" s="964" t="inlineStr">
        <x:is>
          <x:t xml:space="preserve">Not started</x:t>
        </x:is>
      </x:c>
      <x:c r="I45" s="964" t="str"/>
      <x:c r="J45" s="964" t="str"/>
      <x:c r="K45" s="435" t="str">
        <x:f>IF(AND(H45="Complete",I45&lt;&gt;""),"Complete","Action needed")</x:f>
        <x:v>Action needed</x:v>
      </x:c>
    </x:row>
    <x:row r="46" ht="58" customHeight="1">
      <x:c r="C46" s="436" t="inlineStr">
        <x:is>
          <x:t xml:space="preserve">8.2 Your Next Wealth Move</x:t>
        </x:is>
      </x:c>
      <x:c r="D46" s="436" t="inlineStr">
        <x:is>
          <x:t xml:space="preserve">8. Wealth Expansion</x:t>
        </x:is>
      </x:c>
      <x:c r="E46" s="439" t="inlineStr">
        <x:is>
          <x:t xml:space="preserve">Turn the evidence into one 12-month objective, quarterly milestones and weekly action.</x:t>
        </x:is>
      </x:c>
      <x:c r="F46" s="439" t="inlineStr">
        <x:is>
          <x:t xml:space="preserve">12-month wealth plan, owners, measures and stop conditions</x:t>
        </x:is>
      </x:c>
      <x:c r="G46" s="1047" t="inlineStr">
        <x:is>
          <x:t xml:space="preserve">12-Month Plan</x:t>
        </x:is>
      </x:c>
      <x:c r="H46" s="965" t="inlineStr">
        <x:is>
          <x:t xml:space="preserve">Not started</x:t>
        </x:is>
      </x:c>
      <x:c r="I46" s="965" t="str"/>
      <x:c r="J46" s="965" t="str"/>
      <x:c r="K46" s="436" t="str">
        <x:f>IF(AND(H46="Complete",I46&lt;&gt;""),"Complete","Action needed")</x:f>
        <x:v>Action needed</x:v>
      </x:c>
    </x:row>
    <x:row r="47"/>
    <x:row r="48" ht="34" customHeight="1">
      <x:c r="C48" s="589" t="inlineStr">
        <x:is>
          <x:t xml:space="preserve">Privacy control: save fictional or rigorously redacted evidence. Do not place bank, identity, credit, tenant, access or confidential property information into Aura or community spaces.</x:t>
        </x:is>
      </x:c>
      <x:c r="D48" s="590" t="n"/>
      <x:c r="E48" s="590" t="n"/>
      <x:c r="F48" s="590" t="n"/>
      <x:c r="G48" s="590" t="n"/>
      <x:c r="H48" s="590" t="n"/>
      <x:c r="I48" s="590" t="n"/>
      <x:c r="J48" s="590" t="n"/>
      <x:c r="K48" s="591" t="n"/>
    </x:row>
  </x:sheetData>
  <x:sheetProtection selectLockedCells="0" selectUnlockedCells="0" sheet="1" objects="1" insertRows="1" insertHyperlinks="1" autoFilter="1" scenarios="1" formatColumns="1" deleteColumns="1" insertColumns="1" pivotTables="1" deleteRows="1" formatCells="1" formatRows="1" sort="1"/>
  <x:mergeCells>
    <x:mergeCell ref="C2:K2"/>
    <x:mergeCell ref="C48:K48"/>
    <x:mergeCell ref="C4:K4"/>
    <x:mergeCell ref="C6:K6"/>
  </x:mergeCells>
  <x:conditionalFormatting sqref="K8:K37">
    <x:cfRule type="containsText" dxfId="20" priority="1" operator="containsText" text="Action needed"/>
    <x:cfRule type="containsText" dxfId="21" priority="2" operator="containsText" text="Complete"/>
  </x:conditionalFormatting>
  <x:conditionalFormatting sqref="K8:K46">
    <x:cfRule type="containsText" dxfId="20" priority="3" operator="containsText" text="Action needed"/>
    <x:cfRule type="containsText" dxfId="21" priority="4" operator="containsText" text="Complete"/>
  </x:conditionalFormatting>
  <x:dataValidations count="2">
    <x:dataValidation type="list" allowBlank="0" showDropDown="0" showInputMessage="0" showErrorMessage="0" sqref="H8:H37">
      <x:formula1>"Not started,In progress,Complete"</x:formula1>
    </x:dataValidation>
    <x:dataValidation type="list" allowBlank="0" showDropDown="0" showInputMessage="0" showErrorMessage="0" sqref="H8:H46">
      <x:formula1>"Not started,In progress,Complete"</x:formula1>
    </x:dataValidation>
  </x:dataValidations>
  <x:hyperlinks>
    <x:hyperlink ref="C1" location="'Start Here'!B2"/>
    <x:hyperlink ref="G8" location="'90-Day Commitment'!C2"/>
    <x:hyperlink ref="G9" location="'Learner Profile'!C2"/>
    <x:hyperlink ref="G10" location="'First Decision Record'!C2"/>
    <x:hyperlink ref="G11" location="'Wealth Position'!C2"/>
    <x:hyperlink ref="G12" location="'Wealth Position'!C2"/>
    <x:hyperlink ref="G13" location="'Wealth Position'!C2"/>
    <x:hyperlink ref="G14" location="'Capital'!C2"/>
    <x:hyperlink ref="G15" location="'Credit Readiness'!C2"/>
    <x:hyperlink ref="G16" location="'Ownership Decision'!C2"/>
    <x:hyperlink ref="G17" location="'Capital Stack'!C2"/>
    <x:hyperlink ref="G18" location="'Business-Model Comparison'!C2"/>
    <x:hyperlink ref="G19" location="'Strategy Scorecard'!C2"/>
    <x:hyperlink ref="G20" location="'Readiness Gates'!C2"/>
    <x:hyperlink ref="G21" location="'Customer Definition'!C2"/>
    <x:hyperlink ref="G22" location="'Area Research'!C2"/>
    <x:hyperlink ref="G23" location="'Official-Source Directory'!C2"/>
    <x:hyperlink ref="G24" location="'Deal Model'!C2"/>
    <x:hyperlink ref="G25" location="'Deal Model'!C2"/>
    <x:hyperlink ref="G26" location="'Deal Model'!C2"/>
    <x:hyperlink ref="G27" location="'Deal Model'!C2"/>
    <x:hyperlink ref="G28" location="'Deal Model'!C2"/>
    <x:hyperlink ref="G29" location="'Offer and DD'!C2"/>
    <x:hyperlink ref="G30" location="'Offer and DD'!C2"/>
    <x:hyperlink ref="G31" location="'Offer and DD'!C2"/>
    <x:hyperlink ref="G32" location="'Offer and DD'!C2"/>
    <x:hyperlink ref="G33" location="'Operations'!C2"/>
    <x:hyperlink ref="G34" location="'Operations'!C2"/>
    <x:hyperlink ref="G35" location="'Operations'!C2"/>
    <x:hyperlink ref="G36" location="'Operations'!C2"/>
    <x:hyperlink ref="G37" location="'Operations'!C2"/>
    <x:hyperlink ref="G38" location="'Strategy'!C2"/>
    <x:hyperlink ref="G39" location="'Strategy'!C2"/>
    <x:hyperlink ref="G40" location="'Operations'!C2"/>
    <x:hyperlink ref="G41" location="'Portfolio Decision'!C2"/>
    <x:hyperlink ref="G42" location="'Deal Model'!C2"/>
    <x:hyperlink ref="G43" location="'Portfolio Decision'!C2"/>
    <x:hyperlink ref="G44" location="'Portfolio Dashboard'!C2"/>
    <x:hyperlink ref="G45" location="'ROE Review'!C2"/>
    <x:hyperlink ref="G46" location="'12-Month Plan'!C2"/>
  </x:hyperlinks>
  <x:pageMargins left="0.7" right="0.7" top="0.75" bottom="0.75" header="0.3" footer="0.3"/>
  <x:tableParts count="1">
    <x:tablePart xmlns:r="http://schemas.openxmlformats.org/officeDocument/2006/relationships" r:id="Rc944c41791b74d12"/>
  </x:tableParts>
</x:worksheet>
</file>

<file path=xl/worksheets/sheet16.xml><?xml version="1.0" encoding="utf-8"?>
<x:worksheet xmlns:x="http://schemas.openxmlformats.org/spreadsheetml/2006/main">
  <x:sheetPr>
    <x:tabColor rgb="FFC9972F"/>
  </x:sheetPr>
  <x:sheetViews>
    <x:sheetView showGridLines="0" workbookViewId="0">
      <x:pane xSplit="2" ySplit="7" topLeftCell="C8" activePane="bottomRight" state="frozen"/>
    </x:sheetView>
  </x:sheetViews>
  <x:sheetFormatPr baseColWidth="8" defaultRowHeight="15"/>
  <x:cols>
    <x:col min="1" max="1" width="3" customWidth="1"/>
    <x:col min="2" max="2" width="3" customWidth="1"/>
    <x:col min="3" max="3" width="18" customWidth="1"/>
    <x:col min="4" max="4" width="18" customWidth="1"/>
    <x:col min="5" max="5" width="15" customWidth="1"/>
    <x:col min="6" max="6" width="15" customWidth="1"/>
    <x:col min="7" max="7" width="15" customWidth="1"/>
    <x:col min="8" max="8" width="15" customWidth="1"/>
    <x:col min="9" max="9" width="15" customWidth="1"/>
    <x:col min="10" max="10" width="15" customWidth="1"/>
    <x:col min="11" max="11" width="15" customWidth="1"/>
    <x:col min="12" max="12" width="15" customWidth="1"/>
    <x:col min="13" max="13" width="15" customWidth="1"/>
    <x:col min="14" max="14" width="15" customWidth="1"/>
    <x:col min="15" max="15" width="15" customWidth="1"/>
    <x:col min="16" max="16" width="15" customWidth="1"/>
    <x:col min="17" max="17" width="15" customWidth="1"/>
    <x:col min="18" max="18" width="15" customWidth="1"/>
    <x:col min="19" max="19" width="15" customWidth="1"/>
    <x:col min="20" max="20" width="15" customWidth="1"/>
    <x:col min="21" max="21" width="15" customWidth="1"/>
    <x:col min="22" max="22" width="15" customWidth="1"/>
  </x:cols>
  <x:sheetData>
    <x:row r="1">
      <x:c r="C1" s="1034" t="inlineStr">
        <x:is>
          <x:t xml:space="preserve">Start Here · Toolkit guide</x:t>
        </x:is>
      </x:c>
    </x:row>
    <x:row r="2" ht="24" customHeight="1">
      <x:c r="C2" s="507" t="inlineStr">
        <x:is>
          <x:t xml:space="preserve">Milestone 8: Portfolio Dashboard</x:t>
        </x:is>
      </x:c>
    </x:row>
    <x:row r="3"/>
    <x:row r="4" ht="42" customHeight="1">
      <x:c r="C4" s="508" t="inlineStr">
        <x:is>
          <x:t xml:space="preserve">Use one evidence date per input. Reconcile property-level records to portfolio totals and expose concentration; a dashboard is a control record, not an instruction to sell.</x:t>
        </x:is>
      </x:c>
    </x:row>
    <x:row r="5"/>
    <x:row r="6" ht="34" customHeight="1">
      <x:c r="C6" s="1097" t="inlineStr">
        <x:is>
          <x:t xml:space="preserve">Asset register</x:t>
        </x:is>
      </x:c>
      <x:c r="D6" s="587" t="n"/>
      <x:c r="E6" s="587" t="n"/>
      <x:c r="F6" s="587" t="n"/>
      <x:c r="G6" s="587" t="n"/>
      <x:c r="H6" s="587" t="n"/>
      <x:c r="I6" s="587" t="n"/>
      <x:c r="J6" s="587" t="n"/>
      <x:c r="K6" s="587" t="n"/>
      <x:c r="L6" s="587" t="n"/>
      <x:c r="M6" s="587" t="n"/>
      <x:c r="N6" s="587" t="n"/>
      <x:c r="O6" s="587" t="n"/>
      <x:c r="P6" s="587" t="n"/>
      <x:c r="Q6" s="587" t="n"/>
      <x:c r="R6" s="587" t="n"/>
      <x:c r="S6" s="587" t="n"/>
      <x:c r="T6" s="587" t="n"/>
      <x:c r="U6" s="587" t="n"/>
      <x:c r="V6" s="588" t="n"/>
    </x:row>
    <x:row r="7" ht="34" customHeight="1">
      <x:c r="C7" s="1098" t="inlineStr">
        <x:is>
          <x:t xml:space="preserve">Asset / ID</x:t>
        </x:is>
      </x:c>
      <x:c r="D7" s="1098" t="inlineStr">
        <x:is>
          <x:t xml:space="preserve">Jurisdiction</x:t>
        </x:is>
      </x:c>
      <x:c r="E7" s="1098" t="inlineStr">
        <x:is>
          <x:t xml:space="preserve">Value midpoint</x:t>
        </x:is>
      </x:c>
      <x:c r="F7" s="1098" t="inlineStr">
        <x:is>
          <x:t xml:space="preserve">Value evidence date</x:t>
        </x:is>
      </x:c>
      <x:c r="G7" s="1098" t="inlineStr">
        <x:is>
          <x:t xml:space="preserve">Debt</x:t>
        </x:is>
      </x:c>
      <x:c r="H7" s="1098" t="inlineStr">
        <x:is>
          <x:t xml:space="preserve">Rate</x:t>
        </x:is>
      </x:c>
      <x:c r="I7" s="1098" t="inlineStr">
        <x:is>
          <x:t xml:space="preserve">Maturity</x:t>
        </x:is>
      </x:c>
      <x:c r="J7" s="1098" t="inlineStr">
        <x:is>
          <x:t xml:space="preserve">Repayment basis</x:t>
        </x:is>
      </x:c>
      <x:c r="K7" s="1098" t="inlineStr">
        <x:is>
          <x:t xml:space="preserve">Collected income</x:t>
        </x:is>
      </x:c>
      <x:c r="L7" s="1098" t="inlineStr">
        <x:is>
          <x:t xml:space="preserve">Operating cost</x:t>
        </x:is>
      </x:c>
      <x:c r="M7" s="1098" t="inlineStr">
        <x:is>
          <x:t xml:space="preserve">Finance payments</x:t>
        </x:is>
      </x:c>
      <x:c r="N7" s="1098" t="inlineStr">
        <x:is>
          <x:t xml:space="preserve">Annual cashflow</x:t>
        </x:is>
      </x:c>
      <x:c r="O7" s="1098" t="inlineStr">
        <x:is>
          <x:t xml:space="preserve">Equity</x:t>
        </x:is>
      </x:c>
      <x:c r="P7" s="1098" t="inlineStr">
        <x:is>
          <x:t xml:space="preserve">LTV</x:t>
        </x:is>
      </x:c>
      <x:c r="Q7" s="1098" t="inlineStr">
        <x:is>
          <x:t xml:space="preserve">Geography</x:t>
        </x:is>
      </x:c>
      <x:c r="R7" s="1098" t="inlineStr">
        <x:is>
          <x:t xml:space="preserve">Strategy</x:t>
        </x:is>
      </x:c>
      <x:c r="S7" s="1098" t="inlineStr">
        <x:is>
          <x:t xml:space="preserve">Lender</x:t>
        </x:is>
      </x:c>
      <x:c r="T7" s="1098" t="inlineStr">
        <x:is>
          <x:t xml:space="preserve">Customer</x:t>
        </x:is>
      </x:c>
      <x:c r="U7" s="1098" t="inlineStr">
        <x:is>
          <x:t xml:space="preserve">Evidence / source ref</x:t>
        </x:is>
      </x:c>
      <x:c r="V7" s="1098" t="inlineStr">
        <x:is>
          <x:t xml:space="preserve">Next review date</x:t>
        </x:is>
      </x:c>
    </x:row>
    <x:row r="8" ht="34" customHeight="1">
      <x:c r="C8" s="966" t="n"/>
      <x:c r="D8" s="966" t="n"/>
      <x:c r="E8" s="967" t="n"/>
      <x:c r="F8" s="967" t="n"/>
      <x:c r="G8" s="967" t="n"/>
      <x:c r="H8" s="968" t="n"/>
      <x:c r="I8" s="966" t="n"/>
      <x:c r="J8" s="966" t="n"/>
      <x:c r="K8" s="967" t="n"/>
      <x:c r="L8" s="967" t="n"/>
      <x:c r="M8" s="967" t="n"/>
      <x:c r="N8" s="594" t="n">
        <x:f>K8-L8-M8</x:f>
        <x:v>0</x:v>
      </x:c>
      <x:c r="O8" s="594" t="n">
        <x:f>E8-G8</x:f>
        <x:v>0</x:v>
      </x:c>
      <x:c r="P8" s="595" t="n">
        <x:f>IFERROR(G8/E8,0)</x:f>
        <x:v>0</x:v>
      </x:c>
      <x:c r="Q8" s="966" t="n"/>
      <x:c r="R8" s="966" t="n"/>
      <x:c r="S8" s="966" t="n"/>
      <x:c r="T8" s="966" t="n"/>
      <x:c r="U8" s="966" t="n"/>
      <x:c r="V8" s="966" t="n"/>
    </x:row>
    <x:row r="9" ht="34" customHeight="1">
      <x:c r="C9" s="969" t="n"/>
      <x:c r="D9" s="969" t="n"/>
      <x:c r="E9" s="970" t="n"/>
      <x:c r="F9" s="970" t="n"/>
      <x:c r="G9" s="970" t="n"/>
      <x:c r="H9" s="971" t="n"/>
      <x:c r="I9" s="969" t="n"/>
      <x:c r="J9" s="969" t="n"/>
      <x:c r="K9" s="970" t="n"/>
      <x:c r="L9" s="970" t="n"/>
      <x:c r="M9" s="970" t="n"/>
      <x:c r="N9" s="598" t="n">
        <x:f>K9-L9-M9</x:f>
        <x:v>0</x:v>
      </x:c>
      <x:c r="O9" s="598" t="n">
        <x:f>E9-G9</x:f>
        <x:v>0</x:v>
      </x:c>
      <x:c r="P9" s="599" t="n">
        <x:f>IFERROR(G9/E9,0)</x:f>
        <x:v>0</x:v>
      </x:c>
      <x:c r="Q9" s="969" t="n"/>
      <x:c r="R9" s="969" t="n"/>
      <x:c r="S9" s="969" t="n"/>
      <x:c r="T9" s="969" t="n"/>
      <x:c r="U9" s="969" t="n"/>
      <x:c r="V9" s="969" t="n"/>
    </x:row>
    <x:row r="10" ht="34" customHeight="1">
      <x:c r="C10" s="969" t="n"/>
      <x:c r="D10" s="969" t="n"/>
      <x:c r="E10" s="970" t="n"/>
      <x:c r="F10" s="970" t="n"/>
      <x:c r="G10" s="970" t="n"/>
      <x:c r="H10" s="971" t="n"/>
      <x:c r="I10" s="969" t="n"/>
      <x:c r="J10" s="969" t="n"/>
      <x:c r="K10" s="970" t="n"/>
      <x:c r="L10" s="970" t="n"/>
      <x:c r="M10" s="970" t="n"/>
      <x:c r="N10" s="598" t="n">
        <x:f>K10-L10-M10</x:f>
        <x:v>0</x:v>
      </x:c>
      <x:c r="O10" s="598" t="n">
        <x:f>E10-G10</x:f>
        <x:v>0</x:v>
      </x:c>
      <x:c r="P10" s="599" t="n">
        <x:f>IFERROR(G10/E10,0)</x:f>
        <x:v>0</x:v>
      </x:c>
      <x:c r="Q10" s="969" t="n"/>
      <x:c r="R10" s="969" t="n"/>
      <x:c r="S10" s="969" t="n"/>
      <x:c r="T10" s="969" t="n"/>
      <x:c r="U10" s="969" t="n"/>
      <x:c r="V10" s="969" t="n"/>
    </x:row>
    <x:row r="11" ht="34" customHeight="1">
      <x:c r="C11" s="969" t="n"/>
      <x:c r="D11" s="969" t="n"/>
      <x:c r="E11" s="970" t="n"/>
      <x:c r="F11" s="970" t="n"/>
      <x:c r="G11" s="970" t="n"/>
      <x:c r="H11" s="971" t="n"/>
      <x:c r="I11" s="969" t="n"/>
      <x:c r="J11" s="969" t="n"/>
      <x:c r="K11" s="970" t="n"/>
      <x:c r="L11" s="970" t="n"/>
      <x:c r="M11" s="970" t="n"/>
      <x:c r="N11" s="598" t="n">
        <x:f>K11-L11-M11</x:f>
        <x:v>0</x:v>
      </x:c>
      <x:c r="O11" s="598" t="n">
        <x:f>E11-G11</x:f>
        <x:v>0</x:v>
      </x:c>
      <x:c r="P11" s="599" t="n">
        <x:f>IFERROR(G11/E11,0)</x:f>
        <x:v>0</x:v>
      </x:c>
      <x:c r="Q11" s="969" t="n"/>
      <x:c r="R11" s="969" t="n"/>
      <x:c r="S11" s="969" t="n"/>
      <x:c r="T11" s="969" t="n"/>
      <x:c r="U11" s="969" t="n"/>
      <x:c r="V11" s="969" t="n"/>
    </x:row>
    <x:row r="12" ht="34" customHeight="1">
      <x:c r="C12" s="969" t="n"/>
      <x:c r="D12" s="969" t="n"/>
      <x:c r="E12" s="970" t="n"/>
      <x:c r="F12" s="970" t="n"/>
      <x:c r="G12" s="970" t="n"/>
      <x:c r="H12" s="971" t="n"/>
      <x:c r="I12" s="969" t="n"/>
      <x:c r="J12" s="969" t="n"/>
      <x:c r="K12" s="970" t="n"/>
      <x:c r="L12" s="970" t="n"/>
      <x:c r="M12" s="970" t="n"/>
      <x:c r="N12" s="598" t="n">
        <x:f>K12-L12-M12</x:f>
        <x:v>0</x:v>
      </x:c>
      <x:c r="O12" s="598" t="n">
        <x:f>E12-G12</x:f>
        <x:v>0</x:v>
      </x:c>
      <x:c r="P12" s="599" t="n">
        <x:f>IFERROR(G12/E12,0)</x:f>
        <x:v>0</x:v>
      </x:c>
      <x:c r="Q12" s="969" t="n"/>
      <x:c r="R12" s="969" t="n"/>
      <x:c r="S12" s="969" t="n"/>
      <x:c r="T12" s="969" t="n"/>
      <x:c r="U12" s="969" t="n"/>
      <x:c r="V12" s="969" t="n"/>
    </x:row>
    <x:row r="13" ht="34" customHeight="1">
      <x:c r="C13" s="969" t="n"/>
      <x:c r="D13" s="969" t="n"/>
      <x:c r="E13" s="970" t="n"/>
      <x:c r="F13" s="970" t="n"/>
      <x:c r="G13" s="970" t="n"/>
      <x:c r="H13" s="971" t="n"/>
      <x:c r="I13" s="969" t="n"/>
      <x:c r="J13" s="969" t="n"/>
      <x:c r="K13" s="970" t="n"/>
      <x:c r="L13" s="970" t="n"/>
      <x:c r="M13" s="970" t="n"/>
      <x:c r="N13" s="598" t="n">
        <x:f>K13-L13-M13</x:f>
        <x:v>0</x:v>
      </x:c>
      <x:c r="O13" s="598" t="n">
        <x:f>E13-G13</x:f>
        <x:v>0</x:v>
      </x:c>
      <x:c r="P13" s="599" t="n">
        <x:f>IFERROR(G13/E13,0)</x:f>
        <x:v>0</x:v>
      </x:c>
      <x:c r="Q13" s="969" t="n"/>
      <x:c r="R13" s="969" t="n"/>
      <x:c r="S13" s="969" t="n"/>
      <x:c r="T13" s="969" t="n"/>
      <x:c r="U13" s="969" t="n"/>
      <x:c r="V13" s="969" t="n"/>
    </x:row>
    <x:row r="14" ht="34" customHeight="1">
      <x:c r="C14" s="969" t="n"/>
      <x:c r="D14" s="969" t="n"/>
      <x:c r="E14" s="970" t="n"/>
      <x:c r="F14" s="970" t="n"/>
      <x:c r="G14" s="970" t="n"/>
      <x:c r="H14" s="971" t="n"/>
      <x:c r="I14" s="969" t="n"/>
      <x:c r="J14" s="969" t="n"/>
      <x:c r="K14" s="970" t="n"/>
      <x:c r="L14" s="970" t="n"/>
      <x:c r="M14" s="970" t="n"/>
      <x:c r="N14" s="598" t="n">
        <x:f>K14-L14-M14</x:f>
        <x:v>0</x:v>
      </x:c>
      <x:c r="O14" s="598" t="n">
        <x:f>E14-G14</x:f>
        <x:v>0</x:v>
      </x:c>
      <x:c r="P14" s="599" t="n">
        <x:f>IFERROR(G14/E14,0)</x:f>
        <x:v>0</x:v>
      </x:c>
      <x:c r="Q14" s="969" t="n"/>
      <x:c r="R14" s="969" t="n"/>
      <x:c r="S14" s="969" t="n"/>
      <x:c r="T14" s="969" t="n"/>
      <x:c r="U14" s="969" t="n"/>
      <x:c r="V14" s="969" t="n"/>
    </x:row>
    <x:row r="15" ht="34" customHeight="1">
      <x:c r="C15" s="969" t="n"/>
      <x:c r="D15" s="969" t="n"/>
      <x:c r="E15" s="970" t="n"/>
      <x:c r="F15" s="970" t="n"/>
      <x:c r="G15" s="970" t="n"/>
      <x:c r="H15" s="971" t="n"/>
      <x:c r="I15" s="969" t="n"/>
      <x:c r="J15" s="969" t="n"/>
      <x:c r="K15" s="970" t="n"/>
      <x:c r="L15" s="970" t="n"/>
      <x:c r="M15" s="970" t="n"/>
      <x:c r="N15" s="598" t="n">
        <x:f>K15-L15-M15</x:f>
        <x:v>0</x:v>
      </x:c>
      <x:c r="O15" s="598" t="n">
        <x:f>E15-G15</x:f>
        <x:v>0</x:v>
      </x:c>
      <x:c r="P15" s="599" t="n">
        <x:f>IFERROR(G15/E15,0)</x:f>
        <x:v>0</x:v>
      </x:c>
      <x:c r="Q15" s="969" t="n"/>
      <x:c r="R15" s="969" t="n"/>
      <x:c r="S15" s="969" t="n"/>
      <x:c r="T15" s="969" t="n"/>
      <x:c r="U15" s="969" t="n"/>
      <x:c r="V15" s="969" t="n"/>
    </x:row>
    <x:row r="16" ht="34" customHeight="1">
      <x:c r="C16" s="969" t="n"/>
      <x:c r="D16" s="969" t="n"/>
      <x:c r="E16" s="970" t="n"/>
      <x:c r="F16" s="970" t="n"/>
      <x:c r="G16" s="970" t="n"/>
      <x:c r="H16" s="971" t="n"/>
      <x:c r="I16" s="969" t="n"/>
      <x:c r="J16" s="969" t="n"/>
      <x:c r="K16" s="970" t="n"/>
      <x:c r="L16" s="970" t="n"/>
      <x:c r="M16" s="970" t="n"/>
      <x:c r="N16" s="598" t="n">
        <x:f>K16-L16-M16</x:f>
        <x:v>0</x:v>
      </x:c>
      <x:c r="O16" s="598" t="n">
        <x:f>E16-G16</x:f>
        <x:v>0</x:v>
      </x:c>
      <x:c r="P16" s="599" t="n">
        <x:f>IFERROR(G16/E16,0)</x:f>
        <x:v>0</x:v>
      </x:c>
      <x:c r="Q16" s="969" t="n"/>
      <x:c r="R16" s="969" t="n"/>
      <x:c r="S16" s="969" t="n"/>
      <x:c r="T16" s="969" t="n"/>
      <x:c r="U16" s="969" t="n"/>
      <x:c r="V16" s="969" t="n"/>
    </x:row>
    <x:row r="17" ht="34" customHeight="1">
      <x:c r="C17" s="972" t="n"/>
      <x:c r="D17" s="972" t="n"/>
      <x:c r="E17" s="973" t="n"/>
      <x:c r="F17" s="973" t="n"/>
      <x:c r="G17" s="973" t="n"/>
      <x:c r="H17" s="974" t="n"/>
      <x:c r="I17" s="972" t="n"/>
      <x:c r="J17" s="972" t="n"/>
      <x:c r="K17" s="973" t="n"/>
      <x:c r="L17" s="973" t="n"/>
      <x:c r="M17" s="973" t="n"/>
      <x:c r="N17" s="602" t="n">
        <x:f>K17-L17-M17</x:f>
        <x:v>0</x:v>
      </x:c>
      <x:c r="O17" s="602" t="n">
        <x:f>E17-G17</x:f>
        <x:v>0</x:v>
      </x:c>
      <x:c r="P17" s="603" t="n">
        <x:f>IFERROR(G17/E17,0)</x:f>
        <x:v>0</x:v>
      </x:c>
      <x:c r="Q17" s="972" t="n"/>
      <x:c r="R17" s="972" t="n"/>
      <x:c r="S17" s="972" t="n"/>
      <x:c r="T17" s="972" t="n"/>
      <x:c r="U17" s="972" t="n"/>
      <x:c r="V17" s="972" t="n"/>
    </x:row>
    <x:row r="18"/>
    <x:row r="19"/>
    <x:row r="20">
      <x:c r="C20" s="1099" t="inlineStr">
        <x:is>
          <x:t xml:space="preserve">Portfolio totals</x:t>
        </x:is>
      </x:c>
    </x:row>
    <x:row r="21">
      <x:c r="C21" s="1100" t="inlineStr">
        <x:is>
          <x:t xml:space="preserve">Metric</x:t>
        </x:is>
      </x:c>
      <x:c r="D21" s="1100" t="inlineStr">
        <x:is>
          <x:t xml:space="preserve">Value</x:t>
        </x:is>
      </x:c>
      <x:c r="E21" s="1100" t="inlineStr">
        <x:is>
          <x:t xml:space="preserve">Control</x:t>
        </x:is>
      </x:c>
      <x:c r="F21" s="1100" t="inlineStr">
        <x:is>
          <x:t xml:space="preserve">Value</x:t>
        </x:is>
      </x:c>
      <x:c r="G21" s="1100" t="inlineStr">
        <x:is>
          <x:t xml:space="preserve">Control</x:t>
        </x:is>
      </x:c>
      <x:c r="H21" s="1100" t="inlineStr">
        <x:is>
          <x:t xml:space="preserve">Value</x:t>
        </x:is>
      </x:c>
    </x:row>
    <x:row r="22">
      <x:c r="C22" t="inlineStr">
        <x:is>
          <x:t xml:space="preserve">Total value</x:t>
        </x:is>
      </x:c>
      <x:c r="D22" s="604" t="n">
        <x:f>SUM(E8:E17)</x:f>
        <x:v>0</x:v>
      </x:c>
      <x:c r="E22" s="1" t="inlineStr">
        <x:is>
          <x:t xml:space="preserve">Total debt</x:t>
        </x:is>
      </x:c>
      <x:c r="F22" s="604" t="n">
        <x:f>SUM(G8:G17)</x:f>
        <x:v>0</x:v>
      </x:c>
      <x:c r="G22" s="1" t="inlineStr">
        <x:is>
          <x:t xml:space="preserve">Total equity</x:t>
        </x:is>
      </x:c>
      <x:c r="H22" s="604" t="n">
        <x:f>SUM(O8:O17)</x:f>
        <x:v>0</x:v>
      </x:c>
    </x:row>
    <x:row r="23">
      <x:c r="C23" t="inlineStr">
        <x:is>
          <x:t xml:space="preserve">Collected income</x:t>
        </x:is>
      </x:c>
      <x:c r="D23" s="604" t="n">
        <x:f>SUM(K8:K17)</x:f>
        <x:v>0</x:v>
      </x:c>
      <x:c r="E23" s="1" t="inlineStr">
        <x:is>
          <x:t xml:space="preserve">Operating costs</x:t>
        </x:is>
      </x:c>
      <x:c r="F23" s="604" t="n">
        <x:f>SUM(L8:L17)</x:f>
        <x:v>0</x:v>
      </x:c>
      <x:c r="G23" s="1" t="inlineStr">
        <x:is>
          <x:t xml:space="preserve">Finance payments</x:t>
        </x:is>
      </x:c>
      <x:c r="H23" s="604" t="n">
        <x:f>SUM(M8:M17)</x:f>
        <x:v>0</x:v>
      </x:c>
    </x:row>
    <x:row r="24">
      <x:c r="C24" t="inlineStr">
        <x:is>
          <x:t xml:space="preserve">Annual cashflow</x:t>
        </x:is>
      </x:c>
      <x:c r="D24" s="604" t="n">
        <x:f>SUM(N8:N17)</x:f>
        <x:v>0</x:v>
      </x:c>
      <x:c r="E24" s="1" t="inlineStr">
        <x:is>
          <x:t xml:space="preserve">Portfolio LTV</x:t>
        </x:is>
      </x:c>
      <x:c r="F24" s="605" t="n">
        <x:f>IFERROR(F22/D22,0)</x:f>
        <x:v>0</x:v>
      </x:c>
      <x:c r="G24" s="605" t="inlineStr">
        <x:is>
          <x:t xml:space="preserve">Largest cashflow share</x:t>
        </x:is>
      </x:c>
      <x:c r="H24" s="605" t="n">
        <x:f>IFERROR(MAX(N8:N17)/D24,0)</x:f>
        <x:v>0</x:v>
      </x:c>
    </x:row>
    <x:row r="25"/>
    <x:row r="26">
      <x:c r="C26" s="1099" t="inlineStr">
        <x:is>
          <x:t xml:space="preserve">Concentration review</x:t>
        </x:is>
      </x:c>
    </x:row>
    <x:row r="27">
      <x:c r="C27" t="inlineStr">
        <x:is>
          <x:t xml:space="preserve">Largest geography / share</x:t>
        </x:is>
      </x:c>
      <x:c r="D27" s="975" t="n"/>
      <x:c r="E27" s="975" t="inlineStr">
        <x:is>
          <x:t xml:space="preserve">Largest strategy / share</x:t>
        </x:is>
      </x:c>
      <x:c r="F27" s="975" t="n"/>
      <x:c r="G27" s="975" t="inlineStr">
        <x:is>
          <x:t xml:space="preserve">Largest lender / share</x:t>
        </x:is>
      </x:c>
      <x:c r="H27" s="975" t="n"/>
    </x:row>
    <x:row r="28">
      <x:c r="C28" t="inlineStr">
        <x:is>
          <x:t xml:space="preserve">Largest customer segment / share</x:t>
        </x:is>
      </x:c>
      <x:c r="D28" s="975" t="n"/>
      <x:c r="E28" s="975" t="inlineStr">
        <x:is>
          <x:t xml:space="preserve">Downside tested?</x:t>
        </x:is>
      </x:c>
      <x:c r="F28" s="975" t="n"/>
      <x:c r="G28" s="975" t="inlineStr">
        <x:is>
          <x:t xml:space="preserve">Diversification rule</x:t>
        </x:is>
      </x:c>
      <x:c r="H28" s="975" t="n"/>
    </x:row>
    <x:row r="29">
      <x:c r="C29" t="inlineStr">
        <x:is>
          <x:t xml:space="preserve">Decision / next review</x:t>
        </x:is>
      </x:c>
      <x:c r="D29" s="975" t="n"/>
      <x:c r="E29" s="975" t="n"/>
      <x:c r="F29" s="975" t="n"/>
      <x:c r="G29" s="975" t="n"/>
      <x:c r="H29" s="975" t="n"/>
    </x:row>
    <x:row r="30"/>
    <x:row r="31">
      <x:c r="C31" s="30" t="inlineStr">
        <x:is>
          <x:t xml:space="preserve">Completion gate</x:t>
        </x:is>
      </x:c>
      <x:c r="D31" s="30" t="str">
        <x:f>IF(COUNTA(C8:C17)=0,"Action needed",IF(SUMPRODUCT(--(C8:C17&lt;&gt;""),--(F8:F17&lt;&gt;""),--(U8:U17&lt;&gt;""),--(V8:V17&lt;&gt;""))=COUNTA(C8:C17),"Complete","Action needed"))</x:f>
        <x:v>Action needed</x:v>
      </x:c>
    </x:row>
    <x:row r="32"/>
    <x:row r="33" ht="42" customHeight="1">
      <x:c r="C33" s="589" t="inlineStr">
        <x:is>
          <x:t xml:space="preserve">Privacy control: use asset IDs and redacted evidence references. Do not place account numbers, resident details, access codes or unredacted addresses in Aura or community spaces.</x:t>
        </x:is>
      </x:c>
      <x:c r="D33" s="590" t="n"/>
      <x:c r="E33" s="590" t="n"/>
      <x:c r="F33" s="590" t="n"/>
      <x:c r="G33" s="590" t="n"/>
      <x:c r="H33" s="590" t="n"/>
      <x:c r="I33" s="590" t="n"/>
      <x:c r="J33" s="590" t="n"/>
      <x:c r="K33" s="590" t="n"/>
      <x:c r="L33" s="590" t="n"/>
      <x:c r="M33" s="590" t="n"/>
      <x:c r="N33" s="590" t="n"/>
      <x:c r="O33" s="590" t="n"/>
      <x:c r="P33" s="590" t="n"/>
      <x:c r="Q33" s="590" t="n"/>
      <x:c r="R33" s="590" t="n"/>
      <x:c r="S33" s="590" t="n"/>
      <x:c r="T33" s="590" t="n"/>
      <x:c r="U33" s="590" t="n"/>
      <x:c r="V33" s="591" t="n"/>
    </x:row>
  </x:sheetData>
  <x:sheetProtection selectLockedCells="0" selectUnlockedCells="0" sheet="1" objects="1" insertRows="1" insertHyperlinks="1" autoFilter="1" scenarios="1" formatColumns="1" deleteColumns="1" insertColumns="1" pivotTables="1" deleteRows="1" formatCells="1" formatRows="1" sort="1"/>
  <x:mergeCells>
    <x:mergeCell ref="C4:V4"/>
    <x:mergeCell ref="C33:V33"/>
    <x:mergeCell ref="C6:V6"/>
    <x:mergeCell ref="C26:H26"/>
    <x:mergeCell ref="C2:V2"/>
    <x:mergeCell ref="C20:H20"/>
  </x:mergeCells>
  <x:conditionalFormatting sqref="D31:D31">
    <x:cfRule type="containsText" dxfId="20" priority="1" operator="containsText" text="Action needed"/>
    <x:cfRule type="containsText" dxfId="21" priority="2" operator="containsText" text="Complete"/>
  </x:conditionalFormatting>
  <x:dataValidations count="2">
    <x:dataValidation type="list" allowBlank="0" showDropDown="0" showInputMessage="0" showErrorMessage="0" sqref="D8:D17">
      <x:formula1>"England,Wales,Scotland,Northern Ireland,United States — state/local,Other — specify"</x:formula1>
    </x:dataValidation>
    <x:dataValidation type="list" allowBlank="0" showDropDown="0" showInputMessage="0" showErrorMessage="0" sqref="J8:J17">
      <x:formula1>"Repayment,Interest only,Mixed,Other / verify"</x:formula1>
    </x:dataValidation>
  </x:dataValidations>
  <x:hyperlinks>
    <x:hyperlink ref="C1" location="'Start Here'!B2"/>
  </x:hyperlinks>
  <x:pageMargins left="0.7" right="0.7" top="0.75" bottom="0.75" header="0.3" footer="0.3"/>
  <x:tableParts count="1">
    <x:tablePart xmlns:r="http://schemas.openxmlformats.org/officeDocument/2006/relationships" r:id="Ra7f03c202fcf43ef"/>
  </x:tableParts>
</x:worksheet>
</file>

<file path=xl/worksheets/sheet17.xml><?xml version="1.0" encoding="utf-8"?>
<x:worksheet xmlns:x="http://schemas.openxmlformats.org/spreadsheetml/2006/main">
  <x:sheetPr>
    <x:tabColor rgb="FFCDAA5C"/>
  </x:sheetPr>
  <x:sheetViews>
    <x:sheetView showGridLines="0" workbookViewId="0"/>
  </x:sheetViews>
  <x:sheetFormatPr baseColWidth="8" defaultRowHeight="15"/>
  <x:cols>
    <x:col min="2" max="2" width="3" customWidth="1"/>
    <x:col min="3" max="3" width="38" customWidth="1"/>
    <x:col min="4" max="4" width="44" customWidth="1"/>
    <x:col min="5" max="5" width="28" customWidth="1"/>
    <x:col min="6" max="6" width="25" customWidth="1"/>
    <x:col min="7" max="7" width="30" customWidth="1"/>
    <x:col min="8" max="8" width="27" customWidth="1"/>
  </x:cols>
  <x:sheetData>
    <x:row r="1">
      <x:c r="C1" s="1034" t="inlineStr">
        <x:is>
          <x:t xml:space="preserve">Start Here · Toolkit guide</x:t>
        </x:is>
      </x:c>
    </x:row>
    <x:row r="2">
      <x:c r="C2" s="704" t="inlineStr">
        <x:is>
          <x:t xml:space="preserve">Customer Definition</x:t>
        </x:is>
      </x:c>
      <x:c r="D2" s="703" t="n"/>
      <x:c r="E2" s="703" t="n"/>
      <x:c r="F2" s="703" t="n"/>
      <x:c r="G2" s="703" t="n"/>
      <x:c r="H2" s="703" t="n"/>
    </x:row>
    <x:row r="3">
      <x:c r="C3" s="705" t="n"/>
      <x:c r="D3" s="705" t="n"/>
      <x:c r="E3" s="705" t="n"/>
      <x:c r="F3" s="705" t="n"/>
      <x:c r="G3" s="705" t="n"/>
      <x:c r="H3" s="705" t="n"/>
    </x:row>
    <x:row r="4">
      <x:c r="C4" s="706" t="inlineStr">
        <x:is>
          <x:t xml:space="preserve">Define one customer segment. Save dated evidence before deciding which property to buy.</x:t>
        </x:is>
      </x:c>
      <x:c r="D4" s="703" t="n"/>
      <x:c r="E4" s="703" t="n"/>
      <x:c r="F4" s="703" t="n"/>
      <x:c r="G4" s="703" t="n"/>
      <x:c r="H4" s="703" t="n"/>
    </x:row>
    <x:row r="5">
      <x:c r="C5" s="703" t="n"/>
      <x:c r="D5" s="703" t="n"/>
      <x:c r="E5" s="703" t="n"/>
      <x:c r="F5" s="703" t="n"/>
      <x:c r="G5" s="703" t="n"/>
      <x:c r="H5" s="703" t="n"/>
    </x:row>
    <x:row r="6">
      <x:c r="C6" s="703" t="inlineStr">
        <x:is>
          <x:t xml:space="preserve">Customer segment</x:t>
        </x:is>
      </x:c>
      <x:c r="D6" s="979" t="n"/>
      <x:c r="E6" s="703" t="n"/>
      <x:c r="F6" s="703" t="n"/>
      <x:c r="G6" s="703" t="n"/>
      <x:c r="H6" s="703" t="n"/>
    </x:row>
    <x:row r="7">
      <x:c r="C7" s="703" t="inlineStr">
        <x:is>
          <x:t xml:space="preserve">Location and search area</x:t>
        </x:is>
      </x:c>
      <x:c r="D7" s="979" t="n"/>
      <x:c r="E7" s="703" t="n"/>
      <x:c r="F7" s="703" t="n"/>
      <x:c r="G7" s="703" t="n"/>
      <x:c r="H7" s="703" t="n"/>
    </x:row>
    <x:row r="8">
      <x:c r="C8" s="703" t="inlineStr">
        <x:is>
          <x:t xml:space="preserve">Household or buyer type</x:t>
        </x:is>
      </x:c>
      <x:c r="D8" s="979" t="n"/>
      <x:c r="E8" s="703" t="n"/>
      <x:c r="F8" s="703" t="n"/>
      <x:c r="G8" s="703" t="n"/>
      <x:c r="H8" s="703" t="n"/>
    </x:row>
    <x:row r="9">
      <x:c r="C9" s="703" t="inlineStr">
        <x:is>
          <x:t xml:space="preserve">Income or funding range and basis</x:t>
        </x:is>
      </x:c>
      <x:c r="D9" s="979" t="n"/>
      <x:c r="E9" s="703" t="n"/>
      <x:c r="F9" s="703" t="n"/>
      <x:c r="G9" s="703" t="n"/>
      <x:c r="H9" s="703" t="n"/>
    </x:row>
    <x:row r="10">
      <x:c r="C10" s="703" t="inlineStr">
        <x:is>
          <x:t xml:space="preserve">Why they choose this area</x:t>
        </x:is>
      </x:c>
      <x:c r="D10" s="979" t="n"/>
      <x:c r="E10" s="703" t="n"/>
      <x:c r="F10" s="703" t="n"/>
      <x:c r="G10" s="703" t="n"/>
      <x:c r="H10" s="703" t="n"/>
    </x:row>
    <x:row r="11">
      <x:c r="C11" s="703" t="inlineStr">
        <x:is>
          <x:t xml:space="preserve">Essential property requirements</x:t>
        </x:is>
      </x:c>
      <x:c r="D11" s="979" t="n"/>
      <x:c r="E11" s="703" t="n"/>
      <x:c r="F11" s="703" t="n"/>
      <x:c r="G11" s="703" t="n"/>
      <x:c r="H11" s="703" t="n"/>
    </x:row>
    <x:row r="12">
      <x:c r="C12" s="703" t="inlineStr">
        <x:is>
          <x:t xml:space="preserve">Complete monthly housing-cost ceiling</x:t>
        </x:is>
      </x:c>
      <x:c r="D12" s="979" t="n"/>
      <x:c r="E12" s="703" t="n"/>
      <x:c r="F12" s="703" t="n"/>
      <x:c r="G12" s="703" t="n"/>
      <x:c r="H12" s="703" t="n"/>
    </x:row>
    <x:row r="13">
      <x:c r="C13" s="703" t="inlineStr">
        <x:is>
          <x:t xml:space="preserve">Expected stay or ownership period</x:t>
        </x:is>
      </x:c>
      <x:c r="D13" s="979" t="n"/>
      <x:c r="E13" s="703" t="n"/>
      <x:c r="F13" s="703" t="n"/>
      <x:c r="G13" s="703" t="n"/>
      <x:c r="H13" s="703" t="n"/>
    </x:row>
    <x:row r="14">
      <x:c r="C14" s="703" t="inlineStr">
        <x:is>
          <x:t xml:space="preserve">Strategy and jurisdiction</x:t>
        </x:is>
      </x:c>
      <x:c r="D14" s="979" t="n"/>
      <x:c r="E14" s="703" t="n"/>
      <x:c r="F14" s="703" t="n"/>
      <x:c r="G14" s="703" t="n"/>
      <x:c r="H14" s="703" t="n"/>
    </x:row>
    <x:row r="15">
      <x:c r="C15" s="703" t="n"/>
      <x:c r="D15" s="703" t="n"/>
      <x:c r="E15" s="703" t="n"/>
      <x:c r="F15" s="703" t="n"/>
      <x:c r="G15" s="703" t="n"/>
      <x:c r="H15" s="703" t="n"/>
    </x:row>
    <x:row r="16">
      <x:c r="C16" s="1101" t="inlineStr">
        <x:is>
          <x:t xml:space="preserve">Demand evidence</x:t>
        </x:is>
      </x:c>
      <x:c r="D16" s="1101" t="n"/>
      <x:c r="E16" s="1101" t="n"/>
      <x:c r="F16" s="1101" t="n"/>
      <x:c r="G16" s="1101" t="n"/>
      <x:c r="H16" s="1101" t="n"/>
    </x:row>
    <x:row r="17">
      <x:c r="C17" s="706" t="inlineStr">
        <x:is>
          <x:t xml:space="preserve">Use three independent sources. Public-area averages do not prove this specific rent or customer.</x:t>
        </x:is>
      </x:c>
      <x:c r="D17" s="703" t="n"/>
      <x:c r="E17" s="703" t="n"/>
      <x:c r="F17" s="703" t="n"/>
      <x:c r="G17" s="703" t="n"/>
      <x:c r="H17" s="703" t="n"/>
    </x:row>
    <x:row r="18">
      <x:c r="C18" s="703" t="n"/>
      <x:c r="D18" s="703" t="n"/>
      <x:c r="E18" s="703" t="n"/>
      <x:c r="F18" s="703" t="n"/>
      <x:c r="G18" s="703" t="n"/>
      <x:c r="H18" s="703" t="n"/>
    </x:row>
    <x:row r="19">
      <x:c r="C19" s="1102" t="inlineStr">
        <x:is>
          <x:t xml:space="preserve">Finding</x:t>
        </x:is>
      </x:c>
      <x:c r="D19" s="1102" t="inlineStr">
        <x:is>
          <x:t xml:space="preserve">Source URL or record ID</x:t>
        </x:is>
      </x:c>
      <x:c r="E19" s="1102" t="inlineStr">
        <x:is>
          <x:t xml:space="preserve">Evidence type</x:t>
        </x:is>
      </x:c>
      <x:c r="F19" s="1102" t="inlineStr">
        <x:is>
          <x:t xml:space="preserve">Access date</x:t>
        </x:is>
      </x:c>
      <x:c r="G19" s="1102" t="inlineStr">
        <x:is>
          <x:t xml:space="preserve">Saved evidence?</x:t>
        </x:is>
      </x:c>
      <x:c r="H19" s="1102" t="inlineStr">
        <x:is>
          <x:t xml:space="preserve">Independent publisher</x:t>
        </x:is>
      </x:c>
    </x:row>
    <x:row r="20">
      <x:c r="C20" s="978" t="n"/>
      <x:c r="D20" s="978" t="n"/>
      <x:c r="E20" s="978" t="n"/>
      <x:c r="F20" s="1048" t="n"/>
      <x:c r="G20" s="978" t="inlineStr">
        <x:is>
          <x:t xml:space="preserve">No</x:t>
        </x:is>
      </x:c>
      <x:c r="H20" s="978" t="n"/>
    </x:row>
    <x:row r="21">
      <x:c r="C21" s="978" t="n"/>
      <x:c r="D21" s="978" t="n"/>
      <x:c r="E21" s="978" t="n"/>
      <x:c r="F21" s="1048" t="n"/>
      <x:c r="G21" s="978" t="inlineStr">
        <x:is>
          <x:t xml:space="preserve">No</x:t>
        </x:is>
      </x:c>
      <x:c r="H21" s="978" t="n"/>
    </x:row>
    <x:row r="22">
      <x:c r="C22" s="978" t="n"/>
      <x:c r="D22" s="978" t="n"/>
      <x:c r="E22" s="978" t="n"/>
      <x:c r="F22" s="1048" t="n"/>
      <x:c r="G22" s="978" t="inlineStr">
        <x:is>
          <x:t xml:space="preserve">No</x:t>
        </x:is>
      </x:c>
      <x:c r="H22" s="978" t="n"/>
    </x:row>
    <x:row r="23">
      <x:c r="C23" s="703" t="n"/>
      <x:c r="D23" s="703" t="n"/>
      <x:c r="E23" s="703" t="n"/>
      <x:c r="F23" s="703" t="n"/>
      <x:c r="G23" s="703" t="n"/>
      <x:c r="H23" s="703" t="n"/>
    </x:row>
    <x:row r="24">
      <x:c r="C24" s="1101" t="inlineStr">
        <x:is>
          <x:t xml:space="preserve">Five competing alternatives</x:t>
        </x:is>
      </x:c>
      <x:c r="D24" s="1101" t="n"/>
      <x:c r="E24" s="1101" t="n"/>
      <x:c r="F24" s="1101" t="n"/>
      <x:c r="G24" s="1101" t="n"/>
      <x:c r="H24" s="1101" t="n"/>
    </x:row>
    <x:row r="25">
      <x:c r="C25" s="1102" t="inlineStr">
        <x:is>
          <x:t xml:space="preserve">Property or alternative</x:t>
        </x:is>
      </x:c>
      <x:c r="D25" s="1102" t="inlineStr">
        <x:is>
          <x:t xml:space="preserve">Competing price / cost</x:t>
        </x:is>
      </x:c>
      <x:c r="E25" s="1102" t="inlineStr">
        <x:is>
          <x:t xml:space="preserve">Why substitutable</x:t>
        </x:is>
      </x:c>
      <x:c r="F25" s="1102" t="inlineStr">
        <x:is>
          <x:t xml:space="preserve">Source and access date</x:t>
        </x:is>
      </x:c>
      <x:c r="G25" s="1102" t="inlineStr">
        <x:is>
          <x:t xml:space="preserve">Customer trade-off</x:t>
        </x:is>
      </x:c>
      <x:c r="H25" s="1102" t="inlineStr">
        <x:is>
          <x:t xml:space="preserve">Evidence saved?</x:t>
        </x:is>
      </x:c>
    </x:row>
    <x:row r="26">
      <x:c r="C26" s="978" t="n"/>
      <x:c r="D26" s="978" t="n"/>
      <x:c r="E26" s="978" t="n"/>
      <x:c r="F26" s="978" t="n"/>
      <x:c r="G26" s="978" t="n"/>
      <x:c r="H26" s="978" t="inlineStr">
        <x:is>
          <x:t xml:space="preserve">No</x:t>
        </x:is>
      </x:c>
    </x:row>
    <x:row r="27">
      <x:c r="C27" s="978" t="n"/>
      <x:c r="D27" s="978" t="n"/>
      <x:c r="E27" s="978" t="n"/>
      <x:c r="F27" s="978" t="n"/>
      <x:c r="G27" s="978" t="n"/>
      <x:c r="H27" s="978" t="inlineStr">
        <x:is>
          <x:t xml:space="preserve">No</x:t>
        </x:is>
      </x:c>
    </x:row>
    <x:row r="28">
      <x:c r="C28" s="978" t="n"/>
      <x:c r="D28" s="978" t="n"/>
      <x:c r="E28" s="978" t="n"/>
      <x:c r="F28" s="978" t="n"/>
      <x:c r="G28" s="978" t="n"/>
      <x:c r="H28" s="978" t="inlineStr">
        <x:is>
          <x:t xml:space="preserve">No</x:t>
        </x:is>
      </x:c>
    </x:row>
    <x:row r="29">
      <x:c r="C29" s="978" t="n"/>
      <x:c r="D29" s="978" t="n"/>
      <x:c r="E29" s="978" t="n"/>
      <x:c r="F29" s="978" t="n"/>
      <x:c r="G29" s="978" t="n"/>
      <x:c r="H29" s="978" t="inlineStr">
        <x:is>
          <x:t xml:space="preserve">No</x:t>
        </x:is>
      </x:c>
    </x:row>
    <x:row r="30">
      <x:c r="C30" s="978" t="n"/>
      <x:c r="D30" s="978" t="n"/>
      <x:c r="E30" s="978" t="n"/>
      <x:c r="F30" s="978" t="n"/>
      <x:c r="G30" s="978" t="n"/>
      <x:c r="H30" s="978" t="inlineStr">
        <x:is>
          <x:t xml:space="preserve">No</x:t>
        </x:is>
      </x:c>
    </x:row>
    <x:row r="31">
      <x:c r="C31" s="703" t="n"/>
      <x:c r="D31" s="703" t="n"/>
      <x:c r="E31" s="703" t="n"/>
      <x:c r="F31" s="703" t="n"/>
      <x:c r="G31" s="703" t="n"/>
      <x:c r="H31" s="703" t="n"/>
    </x:row>
    <x:row r="32">
      <x:c r="C32" s="1101" t="inlineStr">
        <x:is>
          <x:t xml:space="preserve">Decision and acquisition consequence</x:t>
        </x:is>
      </x:c>
      <x:c r="D32" s="1101" t="n"/>
      <x:c r="E32" s="1101" t="n"/>
      <x:c r="F32" s="1101" t="n"/>
      <x:c r="G32" s="1101" t="n"/>
      <x:c r="H32" s="1101" t="n"/>
    </x:row>
    <x:row r="33">
      <x:c r="C33" s="703" t="n"/>
      <x:c r="D33" s="703" t="n"/>
      <x:c r="E33" s="703" t="n"/>
      <x:c r="F33" s="703" t="n"/>
      <x:c r="G33" s="703" t="n"/>
      <x:c r="H33" s="703" t="n"/>
    </x:row>
    <x:row r="34">
      <x:c r="C34" s="703" t="inlineStr">
        <x:is>
          <x:t xml:space="preserve">Strongest disconfirming fact</x:t>
        </x:is>
      </x:c>
      <x:c r="D34" s="979" t="n"/>
      <x:c r="E34" s="703" t="n"/>
      <x:c r="F34" s="703" t="n"/>
      <x:c r="G34" s="703" t="n"/>
      <x:c r="H34" s="703" t="n"/>
    </x:row>
    <x:row r="35">
      <x:c r="C35" s="703" t="inlineStr">
        <x:is>
          <x:t xml:space="preserve">Source and date for that fact</x:t>
        </x:is>
      </x:c>
      <x:c r="D35" s="979" t="n"/>
      <x:c r="E35" s="703" t="n"/>
      <x:c r="F35" s="703" t="n"/>
      <x:c r="G35" s="703" t="n"/>
      <x:c r="H35" s="703" t="n"/>
    </x:row>
    <x:row r="36">
      <x:c r="C36" s="703" t="inlineStr">
        <x:is>
          <x:t xml:space="preserve">Response: proceed, revise, investigate or stop</x:t>
        </x:is>
      </x:c>
      <x:c r="D36" s="979" t="n"/>
      <x:c r="E36" s="703" t="n"/>
      <x:c r="F36" s="703" t="n"/>
      <x:c r="G36" s="703" t="n"/>
      <x:c r="H36" s="703" t="n"/>
    </x:row>
    <x:row r="37">
      <x:c r="C37" s="703" t="n"/>
      <x:c r="D37" s="703" t="n"/>
      <x:c r="E37" s="703" t="n"/>
      <x:c r="F37" s="703" t="n"/>
      <x:c r="G37" s="703" t="n"/>
      <x:c r="H37" s="703" t="n"/>
    </x:row>
    <x:row r="38">
      <x:c r="C38" s="703" t="n"/>
      <x:c r="D38" s="703" t="n"/>
      <x:c r="E38" s="703" t="n"/>
      <x:c r="F38" s="703" t="n"/>
      <x:c r="G38" s="703" t="n"/>
      <x:c r="H38" s="703" t="n"/>
    </x:row>
    <x:row r="39">
      <x:c r="C39" s="703" t="inlineStr">
        <x:is>
          <x:t xml:space="preserve">Location or journey rule</x:t>
        </x:is>
      </x:c>
      <x:c r="D39" s="979" t="n"/>
      <x:c r="E39" s="703" t="n"/>
      <x:c r="F39" s="703" t="n"/>
      <x:c r="G39" s="703" t="n"/>
      <x:c r="H39" s="703" t="n"/>
    </x:row>
    <x:row r="40">
      <x:c r="C40" s="703" t="inlineStr">
        <x:is>
          <x:t xml:space="preserve">Property type and specification</x:t>
        </x:is>
      </x:c>
      <x:c r="D40" s="979" t="n"/>
      <x:c r="E40" s="703" t="n"/>
      <x:c r="F40" s="703" t="n"/>
      <x:c r="G40" s="703" t="n"/>
      <x:c r="H40" s="703" t="n"/>
    </x:row>
    <x:row r="41">
      <x:c r="C41" s="703" t="inlineStr">
        <x:is>
          <x:t xml:space="preserve">Maximum acquisition price and reason</x:t>
        </x:is>
      </x:c>
      <x:c r="D41" s="979" t="n"/>
      <x:c r="E41" s="703" t="n"/>
      <x:c r="F41" s="703" t="n"/>
      <x:c r="G41" s="703" t="n"/>
      <x:c r="H41" s="703" t="n"/>
    </x:row>
    <x:row r="42">
      <x:c r="C42" s="703" t="inlineStr">
        <x:is>
          <x:t xml:space="preserve">Marketing consequence</x:t>
        </x:is>
      </x:c>
      <x:c r="D42" s="979" t="n"/>
      <x:c r="E42" s="703" t="n"/>
      <x:c r="F42" s="703" t="n"/>
      <x:c r="G42" s="703" t="n"/>
      <x:c r="H42" s="703" t="n"/>
    </x:row>
    <x:row r="43">
      <x:c r="C43" s="703" t="n"/>
      <x:c r="D43" s="703" t="n"/>
      <x:c r="E43" s="703" t="n"/>
      <x:c r="F43" s="703" t="n"/>
      <x:c r="G43" s="703" t="n"/>
      <x:c r="H43" s="703" t="n"/>
    </x:row>
    <x:row r="44">
      <x:c r="C44" s="703" t="inlineStr">
        <x:is>
          <x:t xml:space="preserve">Independent sources checked?</x:t>
        </x:is>
      </x:c>
      <x:c r="D44" s="978" t="inlineStr">
        <x:is>
          <x:t xml:space="preserve">No</x:t>
        </x:is>
      </x:c>
      <x:c r="E44" s="703" t="n"/>
      <x:c r="F44" s="703" t="n"/>
      <x:c r="G44" s="703" t="n"/>
      <x:c r="H44" s="703" t="n"/>
    </x:row>
    <x:row r="45">
      <x:c r="C45" s="703" t="n"/>
      <x:c r="D45" s="703" t="n"/>
      <x:c r="E45" s="703" t="n"/>
      <x:c r="F45" s="703" t="n"/>
      <x:c r="G45" s="703" t="n"/>
      <x:c r="H45" s="703" t="n"/>
    </x:row>
    <x:row r="46">
      <x:c r="C46" s="703" t="inlineStr">
        <x:is>
          <x:t xml:space="preserve">Completion gate</x:t>
        </x:is>
      </x:c>
      <x:c r="D46" s="715" t="str">
        <x:f>IF(AND(COUNTBLANK(D6:D14)=0,COUNTBLANK(C20:C22)=0,COUNTBLANK(D20:D22)=0,COUNTBLANK(F20:F22)=0,COUNTIF(G20:G22,"Yes")=3,COUNTBLANK(H20:H22)=0,COUNTBLANK(C26:C30)=0,COUNTBLANK(D26:D30)=0,COUNTBLANK(F26:F30)=0,COUNTIF(H26:H30,"Yes")=5,COUNTBLANK(D34:D36)=0,COUNTBLANK(D39:D42)=0,D44="Yes"),"Ready to self-check","Action needed")</x:f>
        <x:v>Action needed</x:v>
      </x:c>
      <x:c r="E46" s="703" t="n"/>
      <x:c r="F46" s="703" t="n"/>
      <x:c r="G46" s="703" t="n"/>
      <x:c r="H46" s="703" t="n"/>
    </x:row>
    <x:row r="47">
      <x:c r="C47" s="703" t="n"/>
      <x:c r="D47" s="703" t="n"/>
      <x:c r="E47" s="703" t="n"/>
      <x:c r="F47" s="703" t="n"/>
      <x:c r="G47" s="703" t="n"/>
      <x:c r="H47" s="703" t="n"/>
    </x:row>
    <x:row r="48">
      <x:c r="C48" s="703" t="inlineStr">
        <x:is>
          <x:t xml:space="preserve">Save the dated evidence and a redacted copy; check the actual address, local rules and price separately.</x:t>
        </x:is>
      </x:c>
      <x:c r="D48" s="703" t="n"/>
      <x:c r="E48" s="703" t="n"/>
      <x:c r="F48" s="703" t="n"/>
      <x:c r="G48" s="703" t="n"/>
      <x:c r="H48" s="703" t="n"/>
    </x:row>
    <x:row r="49">
      <x:c r="C49" s="703" t="n"/>
      <x:c r="D49" s="703" t="n"/>
      <x:c r="E49" s="703" t="n"/>
      <x:c r="F49" s="703" t="n"/>
      <x:c r="G49" s="703" t="n"/>
      <x:c r="H49" s="703" t="n"/>
    </x:row>
    <x:row r="50">
      <x:c r="C50" s="703" t="n"/>
      <x:c r="D50" s="703" t="n"/>
      <x:c r="E50" s="703" t="n"/>
      <x:c r="F50" s="703" t="n"/>
      <x:c r="G50" s="703" t="n"/>
      <x:c r="H50" s="703" t="n"/>
    </x:row>
    <x:row r="51">
      <x:c r="C51" s="703" t="n"/>
      <x:c r="D51" s="703" t="n"/>
      <x:c r="E51" s="703" t="n"/>
      <x:c r="F51" s="703" t="n"/>
      <x:c r="G51" s="703" t="n"/>
      <x:c r="H51" s="703" t="n"/>
    </x:row>
  </x:sheetData>
  <x:sheetProtection selectLockedCells="0" selectUnlockedCells="0" sheet="1" objects="1" insertRows="1" insertHyperlinks="1" autoFilter="1" scenarios="1" formatColumns="1" deleteColumns="1" insertColumns="1" pivotTables="1" deleteRows="1" formatCells="1" formatRows="1" sort="1"/>
  <x:dataValidations count="4">
    <x:dataValidation type="list" allowBlank="0" showDropDown="0" showInputMessage="0" showErrorMessage="0" sqref="G20:G22">
      <x:formula1>"No,Yes"</x:formula1>
    </x:dataValidation>
    <x:dataValidation type="list" allowBlank="0" showDropDown="0" showInputMessage="0" showErrorMessage="0" sqref="H26:H30">
      <x:formula1>"No,Yes"</x:formula1>
    </x:dataValidation>
    <x:dataValidation type="list" allowBlank="0" showDropDown="0" showInputMessage="0" showErrorMessage="0" sqref="D36">
      <x:formula1>"Proceed,Revise,Investigate,Stop"</x:formula1>
    </x:dataValidation>
    <x:dataValidation type="list" allowBlank="0" showDropDown="0" showInputMessage="0" showErrorMessage="0" sqref="D44">
      <x:formula1>"No,Yes"</x:formula1>
    </x:dataValidation>
  </x:dataValidations>
  <x:hyperlinks>
    <x:hyperlink ref="C1" location="'Start Here'!B2"/>
  </x:hyperlinks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Pr>
    <x:tabColor rgb="FFCDAA5C"/>
  </x:sheetPr>
  <x:sheetViews>
    <x:sheetView showGridLines="0" workbookViewId="0"/>
  </x:sheetViews>
  <x:sheetFormatPr baseColWidth="8" defaultRowHeight="15"/>
  <x:cols>
    <x:col min="2" max="2" width="3" customWidth="1"/>
    <x:col min="3" max="3" width="34" customWidth="1"/>
    <x:col min="4" max="4" width="35" customWidth="1"/>
    <x:col min="5" max="5" width="35" customWidth="1"/>
    <x:col min="6" max="6" width="35" customWidth="1"/>
    <x:col min="7" max="7" width="23" customWidth="1"/>
    <x:col min="8" max="8" width="39" customWidth="1"/>
  </x:cols>
  <x:sheetData>
    <x:row r="1">
      <x:c r="C1" s="1034" t="inlineStr">
        <x:is>
          <x:t xml:space="preserve">Start Here · Toolkit guide</x:t>
        </x:is>
      </x:c>
    </x:row>
    <x:row r="2">
      <x:c r="C2" s="704" t="inlineStr">
        <x:is>
          <x:t xml:space="preserve">Strategy Business-Model Comparison</x:t>
        </x:is>
      </x:c>
      <x:c r="D2" s="703" t="n"/>
      <x:c r="E2" s="703" t="n"/>
      <x:c r="F2" s="703" t="n"/>
      <x:c r="G2" s="703" t="n"/>
      <x:c r="H2" s="703" t="n"/>
    </x:row>
    <x:row r="3">
      <x:c r="C3" s="705" t="n"/>
      <x:c r="D3" s="705" t="n"/>
      <x:c r="E3" s="705" t="n"/>
      <x:c r="F3" s="705" t="n"/>
      <x:c r="G3" s="705" t="n"/>
      <x:c r="H3" s="705" t="n"/>
    </x:row>
    <x:row r="4">
      <x:c r="C4" s="706" t="inlineStr">
        <x:is>
          <x:t xml:space="preserve">Compare at least three routes using the same currency, period and evidence standard. A fit is provisional until local permissions are checked.</x:t>
        </x:is>
      </x:c>
      <x:c r="D4" s="703" t="n"/>
      <x:c r="E4" s="703" t="n"/>
      <x:c r="F4" s="703" t="n"/>
      <x:c r="G4" s="703" t="n"/>
      <x:c r="H4" s="703" t="n"/>
    </x:row>
    <x:row r="5">
      <x:c r="C5" s="703" t="n"/>
      <x:c r="D5" s="703" t="n"/>
      <x:c r="E5" s="703" t="n"/>
      <x:c r="F5" s="703" t="n"/>
      <x:c r="G5" s="703" t="n"/>
      <x:c r="H5" s="703" t="n"/>
    </x:row>
    <x:row r="6">
      <x:c r="C6" s="703" t="inlineStr">
        <x:is>
          <x:t xml:space="preserve">Working currency</x:t>
        </x:is>
      </x:c>
      <x:c r="D6" s="981" t="inlineStr">
        <x:is>
          <x:t xml:space="preserve">GBP</x:t>
        </x:is>
      </x:c>
      <x:c r="E6" s="703" t="n"/>
      <x:c r="F6" s="703" t="n"/>
      <x:c r="G6" s="703" t="n"/>
      <x:c r="H6" s="703" t="n"/>
    </x:row>
    <x:row r="7">
      <x:c r="C7" s="703" t="inlineStr">
        <x:is>
          <x:t xml:space="preserve">Deployable capital after personal reserve</x:t>
        </x:is>
      </x:c>
      <x:c r="D7" s="1049" t="n"/>
      <x:c r="E7" s="703" t="n"/>
      <x:c r="F7" s="703" t="n"/>
      <x:c r="G7" s="703" t="n"/>
      <x:c r="H7" s="703" t="n"/>
    </x:row>
    <x:row r="8">
      <x:c r="C8" s="703" t="inlineStr">
        <x:is>
          <x:t xml:space="preserve">Sustainable hours each week</x:t>
        </x:is>
      </x:c>
      <x:c r="D8" s="983" t="n"/>
      <x:c r="E8" s="703" t="n"/>
      <x:c r="F8" s="703" t="n"/>
      <x:c r="G8" s="703" t="n"/>
      <x:c r="H8" s="703" t="n"/>
    </x:row>
    <x:row r="9">
      <x:c r="C9" s="703" t="n"/>
      <x:c r="D9" s="703" t="n"/>
      <x:c r="E9" s="703" t="n"/>
      <x:c r="F9" s="703" t="n"/>
      <x:c r="G9" s="703" t="n"/>
      <x:c r="H9" s="703" t="n"/>
    </x:row>
    <x:row r="10">
      <x:c r="C10" s="1103" t="inlineStr">
        <x:is>
          <x:t xml:space="preserve">Operating-model field</x:t>
        </x:is>
      </x:c>
      <x:c r="D10" s="984" t="inlineStr">
        <x:is>
          <x:t xml:space="preserve">Route 1</x:t>
        </x:is>
      </x:c>
      <x:c r="E10" s="984" t="inlineStr">
        <x:is>
          <x:t xml:space="preserve">Route 2</x:t>
        </x:is>
      </x:c>
      <x:c r="F10" s="984" t="inlineStr">
        <x:is>
          <x:t xml:space="preserve">Route 3</x:t>
        </x:is>
      </x:c>
      <x:c r="G10" s="703" t="n"/>
      <x:c r="H10" s="703" t="n"/>
    </x:row>
    <x:row r="11">
      <x:c r="C11" s="703" t="n"/>
      <x:c r="D11" s="703" t="n"/>
      <x:c r="E11" s="703" t="n"/>
      <x:c r="F11" s="703" t="n"/>
      <x:c r="G11" s="703" t="n"/>
      <x:c r="H11" s="703" t="n"/>
    </x:row>
    <x:row r="12">
      <x:c r="C12" s="703" t="inlineStr">
        <x:is>
          <x:t xml:space="preserve">Customer</x:t>
        </x:is>
      </x:c>
      <x:c r="D12" s="981" t="n"/>
      <x:c r="E12" s="981" t="n"/>
      <x:c r="F12" s="981" t="n"/>
      <x:c r="G12" s="703" t="n"/>
      <x:c r="H12" s="703" t="n"/>
    </x:row>
    <x:row r="13">
      <x:c r="C13" s="703" t="inlineStr">
        <x:is>
          <x:t xml:space="preserve">Revenue and payment period</x:t>
        </x:is>
      </x:c>
      <x:c r="D13" s="981" t="n"/>
      <x:c r="E13" s="981" t="n"/>
      <x:c r="F13" s="981" t="n"/>
      <x:c r="G13" s="703" t="n"/>
      <x:c r="H13" s="703" t="n"/>
    </x:row>
    <x:row r="14">
      <x:c r="C14" s="703" t="inlineStr">
        <x:is>
          <x:t xml:space="preserve">Capital incl. property reserve</x:t>
        </x:is>
      </x:c>
      <x:c r="D14" s="1049" t="n"/>
      <x:c r="E14" s="1049" t="n"/>
      <x:c r="F14" s="1049" t="n"/>
      <x:c r="G14" s="703" t="n"/>
      <x:c r="H14" s="703" t="n"/>
    </x:row>
    <x:row r="15">
      <x:c r="C15" s="703" t="inlineStr">
        <x:is>
          <x:t xml:space="preserve">Time to first income (months)</x:t>
        </x:is>
      </x:c>
      <x:c r="D15" s="983" t="n"/>
      <x:c r="E15" s="983" t="n"/>
      <x:c r="F15" s="983" t="n"/>
      <x:c r="G15" s="703" t="n"/>
      <x:c r="H15" s="703" t="n"/>
    </x:row>
    <x:row r="16">
      <x:c r="C16" s="703" t="inlineStr">
        <x:is>
          <x:t xml:space="preserve">Weekly workload (hours)</x:t>
        </x:is>
      </x:c>
      <x:c r="D16" s="983" t="n"/>
      <x:c r="E16" s="983" t="n"/>
      <x:c r="F16" s="983" t="n"/>
      <x:c r="G16" s="703" t="n"/>
      <x:c r="H16" s="703" t="n"/>
    </x:row>
    <x:row r="17">
      <x:c r="C17" s="703" t="inlineStr">
        <x:is>
          <x:t xml:space="preserve">Operating complexity</x:t>
        </x:is>
      </x:c>
      <x:c r="D17" s="981" t="n"/>
      <x:c r="E17" s="981" t="n"/>
      <x:c r="F17" s="981" t="n"/>
      <x:c r="G17" s="703" t="n"/>
      <x:c r="H17" s="703" t="n"/>
    </x:row>
    <x:row r="18">
      <x:c r="C18" s="703" t="inlineStr">
        <x:is>
          <x:t xml:space="preserve">Permissions and authority chain</x:t>
        </x:is>
      </x:c>
      <x:c r="D18" s="981" t="n"/>
      <x:c r="E18" s="981" t="n"/>
      <x:c r="F18" s="981" t="n"/>
      <x:c r="G18" s="703" t="n"/>
      <x:c r="H18" s="703" t="n"/>
    </x:row>
    <x:row r="19">
      <x:c r="C19" s="703" t="inlineStr">
        <x:is>
          <x:t xml:space="preserve">Finance and insurance</x:t>
        </x:is>
      </x:c>
      <x:c r="D19" s="981" t="n"/>
      <x:c r="E19" s="981" t="n"/>
      <x:c r="F19" s="981" t="n"/>
      <x:c r="G19" s="703" t="n"/>
      <x:c r="H19" s="703" t="n"/>
    </x:row>
    <x:row r="20">
      <x:c r="C20" s="703" t="inlineStr">
        <x:is>
          <x:t xml:space="preserve">Principal failure mode</x:t>
        </x:is>
      </x:c>
      <x:c r="D20" s="981" t="n"/>
      <x:c r="E20" s="981" t="n"/>
      <x:c r="F20" s="981" t="n"/>
      <x:c r="G20" s="703" t="n"/>
      <x:c r="H20" s="703" t="n"/>
    </x:row>
    <x:row r="21">
      <x:c r="C21" s="703" t="inlineStr">
        <x:is>
          <x:t xml:space="preserve">Exit and release of capital</x:t>
        </x:is>
      </x:c>
      <x:c r="D21" s="981" t="n"/>
      <x:c r="E21" s="981" t="n"/>
      <x:c r="F21" s="981" t="n"/>
      <x:c r="G21" s="703" t="n"/>
      <x:c r="H21" s="703" t="n"/>
    </x:row>
    <x:row r="22">
      <x:c r="C22" s="703" t="n"/>
      <x:c r="D22" s="703" t="n"/>
      <x:c r="E22" s="703" t="n"/>
      <x:c r="F22" s="703" t="n"/>
      <x:c r="G22" s="703" t="n"/>
      <x:c r="H22" s="703" t="n"/>
    </x:row>
    <x:row r="23">
      <x:c r="C23" s="703" t="inlineStr">
        <x:is>
          <x:t xml:space="preserve">Capital test</x:t>
        </x:is>
      </x:c>
      <x:c r="D23" s="703" t="str">
        <x:f>IF(OR(NOT(ISNUMBER(D14)),NOT(ISNUMBER($D$7))),"Unverified",IF(D14&lt;=$D$7,"Within limit","Over limit"))</x:f>
        <x:v>Unverified</x:v>
      </x:c>
      <x:c r="E23" s="703" t="str">
        <x:f>IF(OR(NOT(ISNUMBER(E14)),NOT(ISNUMBER($D$7))),"Unverified",IF(E14&lt;=$D$7,"Within limit","Over limit"))</x:f>
        <x:v>Unverified</x:v>
      </x:c>
      <x:c r="F23" s="703" t="str">
        <x:f>IF(OR(NOT(ISNUMBER(F14)),NOT(ISNUMBER($D$7))),"Unverified",IF(F14&lt;=$D$7,"Within limit","Over limit"))</x:f>
        <x:v>Unverified</x:v>
      </x:c>
      <x:c r="G23" s="703" t="n"/>
      <x:c r="H23" s="703" t="n"/>
    </x:row>
    <x:row r="24">
      <x:c r="C24" s="703" t="inlineStr">
        <x:is>
          <x:t xml:space="preserve">Time test</x:t>
        </x:is>
      </x:c>
      <x:c r="D24" s="703" t="str">
        <x:f>IF(OR(NOT(ISNUMBER(D16)),NOT(ISNUMBER($D$8))),"Unverified",IF(D16&lt;=$D$8,"Within limit","Over limit"))</x:f>
        <x:v>Unverified</x:v>
      </x:c>
      <x:c r="E24" s="703" t="str">
        <x:f>IF(OR(NOT(ISNUMBER(E16)),NOT(ISNUMBER($D$8))),"Unverified",IF(E16&lt;=$D$8,"Within limit","Over limit"))</x:f>
        <x:v>Unverified</x:v>
      </x:c>
      <x:c r="F24" s="703" t="str">
        <x:f>IF(OR(NOT(ISNUMBER(F16)),NOT(ISNUMBER($D$8))),"Unverified",IF(F16&lt;=$D$8,"Within limit","Over limit"))</x:f>
        <x:v>Unverified</x:v>
      </x:c>
      <x:c r="G24" s="703" t="n"/>
      <x:c r="H24" s="703" t="n"/>
    </x:row>
    <x:row r="25">
      <x:c r="C25" s="703" t="inlineStr">
        <x:is>
          <x:t xml:space="preserve">Route status</x:t>
        </x:is>
      </x:c>
      <x:c r="D25" s="715" t="str">
        <x:f>IF(OR(D23="Over limit",D24="Over limit"),"Hard limit breached",IF(OR(D23="Unverified",D24="Unverified",$D$6="",D10="",COUNTBLANK(D12:D21)&gt;0,COUNTBLANK(E29:E32)&gt;0,COUNTBLANK(F29:F32)&gt;0,COUNTIF(G29:G32,"Unverified")&gt;0),"Evidence needed",IF(OR(COUNTIF(G29:G32,"Blocked")&gt;0,G31&lt;&gt;"Confirmed",G32&lt;&gt;"Confirmed"),"Permission/finance not clear","Provisional fit")))</x:f>
        <x:v>Evidence needed</x:v>
      </x:c>
      <x:c r="E25" s="715" t="str">
        <x:f>IF(OR(E23="Over limit",E24="Over limit"),"Hard limit breached",IF(OR(E23="Unverified",E24="Unverified",$D$6="",E10="",COUNTBLANK(E12:E21)&gt;0,COUNTBLANK(E33:E36)&gt;0,COUNTBLANK(F33:F36)&gt;0,COUNTIF(G33:G36,"Unverified")&gt;0),"Evidence needed",IF(OR(COUNTIF(G33:G36,"Blocked")&gt;0,G35&lt;&gt;"Confirmed",G36&lt;&gt;"Confirmed"),"Permission/finance not clear","Provisional fit")))</x:f>
        <x:v>Evidence needed</x:v>
      </x:c>
      <x:c r="F25" s="715" t="str">
        <x:f>IF(OR(F23="Over limit",F24="Over limit"),"Hard limit breached",IF(OR(F23="Unverified",F24="Unverified",$D$6="",F10="",COUNTBLANK(F12:F21)&gt;0,COUNTBLANK(E37:E40)&gt;0,COUNTBLANK(F37:F40)&gt;0,COUNTIF(G37:G40,"Unverified")&gt;0),"Evidence needed",IF(OR(COUNTIF(G37:G40,"Blocked")&gt;0,G39&lt;&gt;"Confirmed",G40&lt;&gt;"Confirmed"),"Permission/finance not clear","Provisional fit")))</x:f>
        <x:v>Evidence needed</x:v>
      </x:c>
      <x:c r="G25" s="703" t="n"/>
      <x:c r="H25" s="703" t="n"/>
    </x:row>
    <x:row r="26">
      <x:c r="C26" s="703" t="n"/>
      <x:c r="D26" s="703" t="n"/>
      <x:c r="E26" s="703" t="n"/>
      <x:c r="F26" s="703" t="n"/>
      <x:c r="G26" s="703" t="n"/>
      <x:c r="H26" s="703" t="n"/>
    </x:row>
    <x:row r="27">
      <x:c r="C27" s="1101" t="inlineStr">
        <x:is>
          <x:t xml:space="preserve">Material evidence for each route</x:t>
        </x:is>
      </x:c>
      <x:c r="D27" s="1101" t="n"/>
      <x:c r="E27" s="1101" t="n"/>
      <x:c r="F27" s="1101" t="n"/>
      <x:c r="G27" s="1101" t="n"/>
      <x:c r="H27" s="703" t="n"/>
    </x:row>
    <x:row r="28">
      <x:c r="C28" s="1102" t="inlineStr">
        <x:is>
          <x:t xml:space="preserve">Route</x:t>
        </x:is>
      </x:c>
      <x:c r="D28" s="1102" t="inlineStr">
        <x:is>
          <x:t xml:space="preserve">Critical input</x:t>
        </x:is>
      </x:c>
      <x:c r="E28" s="1102" t="inlineStr">
        <x:is>
          <x:t xml:space="preserve">Dated source or record ID</x:t>
        </x:is>
      </x:c>
      <x:c r="F28" s="1102" t="inlineStr">
        <x:is>
          <x:t xml:space="preserve">Evidence date</x:t>
        </x:is>
      </x:c>
      <x:c r="G28" s="1102" t="inlineStr">
        <x:is>
          <x:t xml:space="preserve">Evidence status</x:t>
        </x:is>
      </x:c>
      <x:c r="H28" s="703" t="n"/>
    </x:row>
    <x:row r="29">
      <x:c r="C29" s="703" t="str">
        <x:f>D10</x:f>
        <x:v>Route 1</x:v>
      </x:c>
      <x:c r="D29" s="703" t="inlineStr">
        <x:is>
          <x:t xml:space="preserve">Capital and reserve</x:t>
        </x:is>
      </x:c>
      <x:c r="E29" s="981" t="n"/>
      <x:c r="F29" s="1050" t="n"/>
      <x:c r="G29" s="981" t="inlineStr">
        <x:is>
          <x:t xml:space="preserve">Unverified</x:t>
        </x:is>
      </x:c>
      <x:c r="H29" s="703" t="n"/>
    </x:row>
    <x:row r="30">
      <x:c r="C30" s="703" t="str">
        <x:f>D10</x:f>
        <x:v>Route 1</x:v>
      </x:c>
      <x:c r="D30" s="703" t="inlineStr">
        <x:is>
          <x:t xml:space="preserve">Revenue and recurring costs</x:t>
        </x:is>
      </x:c>
      <x:c r="E30" s="981" t="n"/>
      <x:c r="F30" s="1050" t="n"/>
      <x:c r="G30" s="981" t="inlineStr">
        <x:is>
          <x:t xml:space="preserve">Unverified</x:t>
        </x:is>
      </x:c>
      <x:c r="H30" s="703" t="n"/>
    </x:row>
    <x:row r="31">
      <x:c r="C31" s="703" t="str">
        <x:f>D10</x:f>
        <x:v>Route 1</x:v>
      </x:c>
      <x:c r="D31" s="703" t="inlineStr">
        <x:is>
          <x:t xml:space="preserve">Local permissions / authority</x:t>
        </x:is>
      </x:c>
      <x:c r="E31" s="981" t="n"/>
      <x:c r="F31" s="1050" t="n"/>
      <x:c r="G31" s="981" t="inlineStr">
        <x:is>
          <x:t xml:space="preserve">Unverified</x:t>
        </x:is>
      </x:c>
      <x:c r="H31" s="703" t="n"/>
    </x:row>
    <x:row r="32">
      <x:c r="C32" s="703" t="str">
        <x:f>D10</x:f>
        <x:v>Route 1</x:v>
      </x:c>
      <x:c r="D32" s="703" t="inlineStr">
        <x:is>
          <x:t xml:space="preserve">Finance and insurance</x:t>
        </x:is>
      </x:c>
      <x:c r="E32" s="981" t="n"/>
      <x:c r="F32" s="1050" t="n"/>
      <x:c r="G32" s="981" t="inlineStr">
        <x:is>
          <x:t xml:space="preserve">Unverified</x:t>
        </x:is>
      </x:c>
      <x:c r="H32" s="703" t="n"/>
    </x:row>
    <x:row r="33">
      <x:c r="C33" s="703" t="str">
        <x:f>E10</x:f>
        <x:v>Route 2</x:v>
      </x:c>
      <x:c r="D33" s="703" t="inlineStr">
        <x:is>
          <x:t xml:space="preserve">Capital and reserve</x:t>
        </x:is>
      </x:c>
      <x:c r="E33" s="981" t="n"/>
      <x:c r="F33" s="1050" t="n"/>
      <x:c r="G33" s="981" t="inlineStr">
        <x:is>
          <x:t xml:space="preserve">Unverified</x:t>
        </x:is>
      </x:c>
      <x:c r="H33" s="703" t="n"/>
    </x:row>
    <x:row r="34">
      <x:c r="C34" s="703" t="str">
        <x:f>E10</x:f>
        <x:v>Route 2</x:v>
      </x:c>
      <x:c r="D34" s="703" t="inlineStr">
        <x:is>
          <x:t xml:space="preserve">Revenue and recurring costs</x:t>
        </x:is>
      </x:c>
      <x:c r="E34" s="981" t="n"/>
      <x:c r="F34" s="1050" t="n"/>
      <x:c r="G34" s="981" t="inlineStr">
        <x:is>
          <x:t xml:space="preserve">Unverified</x:t>
        </x:is>
      </x:c>
      <x:c r="H34" s="703" t="n"/>
    </x:row>
    <x:row r="35">
      <x:c r="C35" s="703" t="str">
        <x:f>E10</x:f>
        <x:v>Route 2</x:v>
      </x:c>
      <x:c r="D35" s="703" t="inlineStr">
        <x:is>
          <x:t xml:space="preserve">Local permissions / authority</x:t>
        </x:is>
      </x:c>
      <x:c r="E35" s="981" t="n"/>
      <x:c r="F35" s="1050" t="n"/>
      <x:c r="G35" s="981" t="inlineStr">
        <x:is>
          <x:t xml:space="preserve">Unverified</x:t>
        </x:is>
      </x:c>
      <x:c r="H35" s="703" t="n"/>
    </x:row>
    <x:row r="36">
      <x:c r="C36" s="703" t="str">
        <x:f>E10</x:f>
        <x:v>Route 2</x:v>
      </x:c>
      <x:c r="D36" s="703" t="inlineStr">
        <x:is>
          <x:t xml:space="preserve">Finance and insurance</x:t>
        </x:is>
      </x:c>
      <x:c r="E36" s="981" t="n"/>
      <x:c r="F36" s="1050" t="n"/>
      <x:c r="G36" s="981" t="inlineStr">
        <x:is>
          <x:t xml:space="preserve">Unverified</x:t>
        </x:is>
      </x:c>
      <x:c r="H36" s="703" t="n"/>
    </x:row>
    <x:row r="37">
      <x:c r="C37" s="703" t="str">
        <x:f>F10</x:f>
        <x:v>Route 3</x:v>
      </x:c>
      <x:c r="D37" s="703" t="inlineStr">
        <x:is>
          <x:t xml:space="preserve">Capital and reserve</x:t>
        </x:is>
      </x:c>
      <x:c r="E37" s="981" t="n"/>
      <x:c r="F37" s="1050" t="n"/>
      <x:c r="G37" s="981" t="inlineStr">
        <x:is>
          <x:t xml:space="preserve">Unverified</x:t>
        </x:is>
      </x:c>
      <x:c r="H37" s="703" t="n"/>
    </x:row>
    <x:row r="38">
      <x:c r="C38" s="703" t="str">
        <x:f>F10</x:f>
        <x:v>Route 3</x:v>
      </x:c>
      <x:c r="D38" s="703" t="inlineStr">
        <x:is>
          <x:t xml:space="preserve">Revenue and recurring costs</x:t>
        </x:is>
      </x:c>
      <x:c r="E38" s="981" t="n"/>
      <x:c r="F38" s="1050" t="n"/>
      <x:c r="G38" s="981" t="inlineStr">
        <x:is>
          <x:t xml:space="preserve">Unverified</x:t>
        </x:is>
      </x:c>
      <x:c r="H38" s="703" t="n"/>
    </x:row>
    <x:row r="39">
      <x:c r="C39" s="703" t="str">
        <x:f>F10</x:f>
        <x:v>Route 3</x:v>
      </x:c>
      <x:c r="D39" s="703" t="inlineStr">
        <x:is>
          <x:t xml:space="preserve">Local permissions / authority</x:t>
        </x:is>
      </x:c>
      <x:c r="E39" s="981" t="n"/>
      <x:c r="F39" s="1050" t="n"/>
      <x:c r="G39" s="981" t="inlineStr">
        <x:is>
          <x:t xml:space="preserve">Unverified</x:t>
        </x:is>
      </x:c>
      <x:c r="H39" s="703" t="n"/>
    </x:row>
    <x:row r="40">
      <x:c r="C40" s="703" t="str">
        <x:f>F10</x:f>
        <x:v>Route 3</x:v>
      </x:c>
      <x:c r="D40" s="703" t="inlineStr">
        <x:is>
          <x:t xml:space="preserve">Finance and insurance</x:t>
        </x:is>
      </x:c>
      <x:c r="E40" s="981" t="n"/>
      <x:c r="F40" s="1050" t="n"/>
      <x:c r="G40" s="981" t="inlineStr">
        <x:is>
          <x:t xml:space="preserve">Unverified</x:t>
        </x:is>
      </x:c>
      <x:c r="H40" s="703" t="n"/>
    </x:row>
    <x:row r="41">
      <x:c r="C41" s="703" t="n"/>
      <x:c r="D41" s="703" t="n"/>
      <x:c r="E41" s="703" t="n"/>
      <x:c r="F41" s="703" t="n"/>
      <x:c r="G41" s="703" t="n"/>
      <x:c r="H41" s="703" t="n"/>
    </x:row>
    <x:row r="42">
      <x:c r="C42" s="1101" t="inlineStr">
        <x:is>
          <x:t xml:space="preserve">Decision record</x:t>
        </x:is>
      </x:c>
      <x:c r="D42" s="1101" t="n"/>
      <x:c r="E42" s="1101" t="n"/>
      <x:c r="F42" s="1101" t="n"/>
      <x:c r="G42" s="703" t="n"/>
      <x:c r="H42" s="703" t="n"/>
    </x:row>
    <x:row r="43">
      <x:c r="C43" s="703" t="inlineStr">
        <x:is>
          <x:t xml:space="preserve">Selected route</x:t>
        </x:is>
      </x:c>
      <x:c r="D43" s="981" t="n"/>
      <x:c r="E43" s="703" t="n"/>
      <x:c r="F43" s="703" t="n"/>
      <x:c r="G43" s="703" t="n"/>
      <x:c r="H43" s="703" t="n"/>
    </x:row>
    <x:row r="44">
      <x:c r="C44" s="703" t="inlineStr">
        <x:is>
          <x:t xml:space="preserve">Why it fits current resources</x:t>
        </x:is>
      </x:c>
      <x:c r="D44" s="981" t="n"/>
      <x:c r="E44" s="703" t="n"/>
      <x:c r="F44" s="703" t="n"/>
      <x:c r="G44" s="703" t="n"/>
      <x:c r="H44" s="703" t="n"/>
    </x:row>
    <x:row r="45">
      <x:c r="C45" s="703" t="inlineStr">
        <x:is>
          <x:t xml:space="preserve">Strongest rejected alternative</x:t>
        </x:is>
      </x:c>
      <x:c r="D45" s="981" t="n"/>
      <x:c r="E45" s="703" t="n"/>
      <x:c r="F45" s="703" t="n"/>
      <x:c r="G45" s="703" t="n"/>
      <x:c r="H45" s="703" t="n"/>
    </x:row>
    <x:row r="46">
      <x:c r="C46" s="703" t="inlineStr">
        <x:is>
          <x:t xml:space="preserve">Why it is rejected now</x:t>
        </x:is>
      </x:c>
      <x:c r="D46" s="981" t="n"/>
      <x:c r="E46" s="703" t="n"/>
      <x:c r="F46" s="703" t="n"/>
      <x:c r="G46" s="703" t="n"/>
      <x:c r="H46" s="703" t="n"/>
    </x:row>
    <x:row r="47">
      <x:c r="C47" s="703" t="inlineStr">
        <x:is>
          <x:t xml:space="preserve">Evidence or capability to revisit it</x:t>
        </x:is>
      </x:c>
      <x:c r="D47" s="981" t="n"/>
      <x:c r="E47" s="703" t="n"/>
      <x:c r="F47" s="703" t="n"/>
      <x:c r="G47" s="703" t="n"/>
      <x:c r="H47" s="703" t="n"/>
    </x:row>
    <x:row r="48">
      <x:c r="C48" s="703" t="inlineStr">
        <x:is>
          <x:t xml:space="preserve">Review date</x:t>
        </x:is>
      </x:c>
      <x:c r="D48" s="1050" t="n"/>
      <x:c r="E48" s="703" t="n"/>
      <x:c r="F48" s="703" t="n"/>
      <x:c r="G48" s="703" t="n"/>
      <x:c r="H48" s="703" t="n"/>
    </x:row>
    <x:row r="49">
      <x:c r="C49" s="703" t="n"/>
      <x:c r="D49" s="703" t="n"/>
      <x:c r="E49" s="703" t="n"/>
      <x:c r="F49" s="703" t="n"/>
      <x:c r="G49" s="703" t="n"/>
      <x:c r="H49" s="703" t="n"/>
    </x:row>
    <x:row r="50">
      <x:c r="C50" s="703" t="inlineStr">
        <x:is>
          <x:t xml:space="preserve">Completion gate</x:t>
        </x:is>
      </x:c>
      <x:c r="D50" s="715" t="str">
        <x:f>IF(AND(D43&lt;&gt;"",D44&lt;&gt;"",D45&lt;&gt;"",D46&lt;&gt;"",D47&lt;&gt;"",ISNUMBER(D48),IF(D43=D10,D25="Provisional fit",IF(D43=E10,E25="Provisional fit",IF(D43=F10,F25="Provisional fit",FALSE)))),"Ready to self-check","Action needed")</x:f>
        <x:v>Action needed</x:v>
      </x:c>
      <x:c r="E50" s="703" t="n"/>
      <x:c r="F50" s="703" t="n"/>
      <x:c r="G50" s="703" t="n"/>
      <x:c r="H50" s="703" t="n"/>
    </x:row>
    <x:row r="51">
      <x:c r="C51" s="703" t="n"/>
      <x:c r="D51" s="703" t="n"/>
      <x:c r="E51" s="703" t="n"/>
      <x:c r="F51" s="703" t="n"/>
      <x:c r="G51" s="703" t="n"/>
      <x:c r="H51" s="703" t="n"/>
    </x:row>
    <x:row r="52">
      <x:c r="C52" s="1101" t="inlineStr">
        <x:is>
          <x:t xml:space="preserve">Fictional worked case: Nadia (£80,000 capital; six hours per week)</x:t>
        </x:is>
      </x:c>
      <x:c r="D52" s="1101" t="n"/>
      <x:c r="E52" s="1101" t="n"/>
      <x:c r="F52" s="1101" t="n"/>
      <x:c r="G52" s="1101" t="n"/>
      <x:c r="H52" s="1101" t="n"/>
    </x:row>
    <x:row r="53">
      <x:c r="C53" s="703" t="n"/>
      <x:c r="D53" s="703" t="n"/>
      <x:c r="E53" s="703" t="n"/>
      <x:c r="F53" s="703" t="n"/>
      <x:c r="G53" s="703" t="n"/>
      <x:c r="H53" s="703" t="n"/>
    </x:row>
    <x:row r="54">
      <x:c r="C54" s="1102" t="inlineStr">
        <x:is>
          <x:t xml:space="preserve">Route</x:t>
        </x:is>
      </x:c>
      <x:c r="D54" s="1102" t="inlineStr">
        <x:is>
          <x:t xml:space="preserve">Capital incl. reserve</x:t>
        </x:is>
      </x:c>
      <x:c r="E54" s="1102" t="inlineStr">
        <x:is>
          <x:t xml:space="preserve">Hours/week</x:t>
        </x:is>
      </x:c>
      <x:c r="F54" s="1102" t="inlineStr">
        <x:is>
          <x:t xml:space="preserve">Base monthly cashflow</x:t>
        </x:is>
      </x:c>
      <x:c r="G54" s="1102" t="inlineStr">
        <x:is>
          <x:t xml:space="preserve">Capital and time test</x:t>
        </x:is>
      </x:c>
      <x:c r="H54" s="703" t="n"/>
    </x:row>
    <x:row r="55">
      <x:c r="C55" s="703" t="inlineStr">
        <x:is>
          <x:t xml:space="preserve">Long-term rental</x:t>
        </x:is>
      </x:c>
      <x:c r="D55" s="729" t="n">
        <x:v>72000</x:v>
      </x:c>
      <x:c r="E55" s="703" t="n">
        <x:v>2</x:v>
      </x:c>
      <x:c r="F55" s="729" t="n">
        <x:v>450</x:v>
      </x:c>
      <x:c r="G55" s="703" t="str">
        <x:f>IF(AND(D55&lt;=80000,E55&lt;=6),"Within both limits","Exceeds a limit")</x:f>
        <x:v>Within both limits</x:v>
      </x:c>
      <x:c r="H55" s="703" t="n"/>
    </x:row>
    <x:row r="56">
      <x:c r="C56" s="703" t="inlineStr">
        <x:is>
          <x:t xml:space="preserve">Shared housing</x:t>
        </x:is>
      </x:c>
      <x:c r="D56" s="729" t="n">
        <x:v>114000</x:v>
      </x:c>
      <x:c r="E56" s="703" t="n">
        <x:v>7</x:v>
      </x:c>
      <x:c r="F56" s="729" t="n">
        <x:v>1100</x:v>
      </x:c>
      <x:c r="G56" s="703" t="str">
        <x:f>IF(AND(D56&lt;=80000,E56&lt;=6),"Within both limits","Exceeds a limit")</x:f>
        <x:v>Exceeds a limit</x:v>
      </x:c>
      <x:c r="H56" s="703" t="n"/>
    </x:row>
    <x:row r="57">
      <x:c r="C57" s="703" t="inlineStr">
        <x:is>
          <x:t xml:space="preserve">Short-term rental</x:t>
        </x:is>
      </x:c>
      <x:c r="D57" s="729" t="n">
        <x:v>65000</x:v>
      </x:c>
      <x:c r="E57" s="703" t="n">
        <x:v>10</x:v>
      </x:c>
      <x:c r="F57" s="729" t="n">
        <x:v>850</x:v>
      </x:c>
      <x:c r="G57" s="703" t="str">
        <x:f>IF(AND(D57&lt;=80000,E57&lt;=6),"Within both limits","Exceeds a limit")</x:f>
        <x:v>Exceeds a limit</x:v>
      </x:c>
      <x:c r="H57" s="703" t="n"/>
    </x:row>
    <x:row r="58">
      <x:c r="C58" s="703" t="n"/>
      <x:c r="D58" s="703" t="n"/>
      <x:c r="E58" s="703" t="n"/>
      <x:c r="F58" s="703" t="n"/>
      <x:c r="G58" s="703" t="n"/>
      <x:c r="H58" s="703" t="n"/>
    </x:row>
    <x:row r="59">
      <x:c r="C59" s="706" t="inlineStr">
        <x:is>
          <x:t xml:space="preserve">Illustration only: short-term severe case is a £400 monthly loss; permissions and evidence remain unverified.</x:t>
        </x:is>
      </x:c>
      <x:c r="D59" s="703" t="n"/>
      <x:c r="E59" s="703" t="n"/>
      <x:c r="F59" s="703" t="n"/>
      <x:c r="G59" s="703" t="n"/>
      <x:c r="H59" s="703" t="n"/>
    </x:row>
    <x:row r="60">
      <x:c r="C60" s="703" t="n"/>
      <x:c r="D60" s="703" t="n"/>
      <x:c r="E60" s="703" t="n"/>
      <x:c r="F60" s="703" t="n"/>
      <x:c r="G60" s="703" t="n"/>
      <x:c r="H60" s="703" t="n"/>
    </x:row>
  </x:sheetData>
  <x:sheetProtection selectLockedCells="0" selectUnlockedCells="0" sheet="1" objects="1" insertRows="1" insertHyperlinks="1" autoFilter="1" scenarios="1" formatColumns="1" deleteColumns="1" insertColumns="1" pivotTables="1" deleteRows="1" formatCells="1" formatRows="1" sort="1"/>
  <x:dataValidations count="3">
    <x:dataValidation type="list" allowBlank="0" showDropDown="0" showInputMessage="0" showErrorMessage="0" sqref="D6">
      <x:formula1>"GBP,USD,Other"</x:formula1>
    </x:dataValidation>
    <x:dataValidation type="list" allowBlank="0" showDropDown="0" showInputMessage="0" showErrorMessage="0" sqref="G29:G40">
      <x:formula1>"Unverified,Assumption,Confirmed,Blocked"</x:formula1>
    </x:dataValidation>
    <x:dataValidation type="list" allowBlank="0" showDropDown="0" showInputMessage="0" showErrorMessage="0" sqref="D43">
      <x:formula1>$D$10:$F$10</x:formula1>
    </x:dataValidation>
  </x:dataValidations>
  <x:hyperlinks>
    <x:hyperlink ref="C1" location="'Start Here'!B2"/>
  </x:hyperlinks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Pr>
    <x:tabColor rgb="FFCDA83E"/>
  </x:sheetPr>
  <x:sheetViews>
    <x:sheetView showGridLines="0" workbookViewId="0"/>
  </x:sheetViews>
  <x:sheetFormatPr baseColWidth="8" defaultRowHeight="15"/>
  <x:cols>
    <x:col min="3" max="3" width="32" customWidth="1"/>
    <x:col min="4" max="4" width="35" customWidth="1"/>
    <x:col min="5" max="5" width="27" customWidth="1"/>
    <x:col min="6" max="6" width="19" customWidth="1"/>
    <x:col min="7" max="7" width="28" customWidth="1"/>
    <x:col min="8" max="8" width="30" customWidth="1"/>
    <x:col min="9" max="9" width="14" customWidth="1"/>
    <x:col min="10" max="10" width="14" customWidth="1"/>
  </x:cols>
  <x:sheetData>
    <x:row r="1">
      <x:c r="C1" s="1034" t="inlineStr">
        <x:is>
          <x:t xml:space="preserve">Start Here · Toolkit guide</x:t>
        </x:is>
      </x:c>
    </x:row>
    <x:row r="2">
      <x:c r="C2" s="1104" t="inlineStr">
        <x:is>
          <x:t xml:space="preserve">90-Day Wealth Commitment</x:t>
        </x:is>
      </x:c>
      <x:c r="D2" s="1104" t="n"/>
      <x:c r="E2" s="1104" t="n"/>
      <x:c r="F2" s="1104" t="n"/>
      <x:c r="G2" s="1104" t="n"/>
      <x:c r="H2" s="1104" t="n"/>
      <x:c r="I2" s="1104" t="n"/>
      <x:c r="J2" s="1104" t="n"/>
    </x:row>
    <x:row r="3"/>
    <x:row r="4">
      <x:c r="C4" s="750" t="inlineStr">
        <x:is>
          <x:t xml:space="preserve">Build one result within your control. Save a redacted copy and review it at day 90.</x:t>
        </x:is>
      </x:c>
      <x:c r="D4" s="750" t="n"/>
      <x:c r="E4" s="750" t="n"/>
      <x:c r="F4" s="750" t="n"/>
      <x:c r="G4" s="750" t="n"/>
      <x:c r="H4" s="750" t="n"/>
      <x:c r="I4" s="750" t="n"/>
      <x:c r="J4" s="750" t="n"/>
    </x:row>
    <x:row r="5">
      <x:c r="C5" s="751" t="n"/>
      <x:c r="D5" s="751" t="n"/>
      <x:c r="E5" s="751" t="n"/>
      <x:c r="F5" s="751" t="n"/>
      <x:c r="G5" s="751" t="n"/>
      <x:c r="H5" s="751" t="n"/>
      <x:c r="I5" s="751" t="n"/>
      <x:c r="J5" s="751" t="n"/>
    </x:row>
    <x:row r="6">
      <x:c r="C6" s="752" t="inlineStr">
        <x:is>
          <x:t xml:space="preserve">Objective and evidence</x:t>
        </x:is>
      </x:c>
      <x:c r="D6" s="752" t="n"/>
      <x:c r="E6" s="752" t="n"/>
      <x:c r="F6" s="752" t="n"/>
      <x:c r="G6" s="752" t="n"/>
      <x:c r="H6" s="752" t="n"/>
      <x:c r="I6" s="752" t="n"/>
      <x:c r="J6" s="752" t="n"/>
    </x:row>
    <x:row r="7">
      <x:c r="C7" s="753" t="inlineStr">
        <x:is>
          <x:t xml:space="preserve">Start date</x:t>
        </x:is>
      </x:c>
      <x:c r="D7" s="1051" t="n"/>
      <x:c r="E7" s="751" t="n"/>
      <x:c r="F7" s="751" t="n"/>
      <x:c r="G7" s="751" t="n"/>
      <x:c r="H7" s="751" t="n"/>
      <x:c r="I7" s="751" t="n"/>
      <x:c r="J7" s="751" t="n"/>
    </x:row>
    <x:row r="8">
      <x:c r="C8" s="753" t="inlineStr">
        <x:is>
          <x:t xml:space="preserve">Day 90 review date</x:t>
        </x:is>
      </x:c>
      <x:c r="D8" s="1052" t="str">
        <x:f>IF(D7="","",D7+90)</x:f>
      </x:c>
      <x:c r="E8" s="751" t="n"/>
      <x:c r="F8" s="751" t="n"/>
      <x:c r="G8" s="751" t="n"/>
      <x:c r="H8" s="751" t="n"/>
      <x:c r="I8" s="751" t="n"/>
      <x:c r="J8" s="751" t="n"/>
    </x:row>
    <x:row r="9" ht="30" customHeight="1">
      <x:c r="C9" s="753" t="inlineStr">
        <x:is>
          <x:t xml:space="preserve">Twelve-month objective with measure and date</x:t>
        </x:is>
      </x:c>
      <x:c r="D9" s="989" t="n"/>
      <x:c r="E9" s="751" t="n"/>
      <x:c r="F9" s="751" t="n"/>
      <x:c r="G9" s="751" t="n"/>
      <x:c r="H9" s="751" t="n"/>
      <x:c r="I9" s="751" t="n"/>
      <x:c r="J9" s="751" t="n"/>
    </x:row>
    <x:row r="10" ht="30" customHeight="1">
      <x:c r="C10" s="753" t="inlineStr">
        <x:is>
          <x:t xml:space="preserve">One controlled result by day 90</x:t>
        </x:is>
      </x:c>
      <x:c r="D10" s="989" t="n"/>
      <x:c r="E10" s="751" t="n"/>
      <x:c r="F10" s="751" t="n"/>
      <x:c r="G10" s="751" t="n"/>
      <x:c r="H10" s="751" t="n"/>
      <x:c r="I10" s="751" t="n"/>
      <x:c r="J10" s="751" t="n"/>
    </x:row>
    <x:row r="11" ht="30" customHeight="1">
      <x:c r="C11" s="753" t="inlineStr">
        <x:is>
          <x:t xml:space="preserve">Output that proves the result</x:t>
        </x:is>
      </x:c>
      <x:c r="D11" s="989" t="n"/>
      <x:c r="E11" s="751" t="n"/>
      <x:c r="F11" s="751" t="n"/>
      <x:c r="G11" s="751" t="n"/>
      <x:c r="H11" s="751" t="n"/>
      <x:c r="I11" s="751" t="n"/>
      <x:c r="J11" s="751" t="n"/>
    </x:row>
    <x:row r="12" ht="30" customHeight="1">
      <x:c r="C12" s="753" t="inlineStr">
        <x:is>
          <x:t xml:space="preserve">Redacted evidence location</x:t>
        </x:is>
      </x:c>
      <x:c r="D12" s="989" t="n"/>
      <x:c r="E12" s="751" t="n"/>
      <x:c r="F12" s="751" t="n"/>
      <x:c r="G12" s="751" t="n"/>
      <x:c r="H12" s="751" t="n"/>
      <x:c r="I12" s="751" t="n"/>
      <x:c r="J12" s="751" t="n"/>
    </x:row>
    <x:row r="13">
      <x:c r="C13" s="751" t="n"/>
      <x:c r="D13" s="751" t="n"/>
      <x:c r="E13" s="751" t="n"/>
      <x:c r="F13" s="751" t="n"/>
      <x:c r="G13" s="751" t="n"/>
      <x:c r="H13" s="751" t="n"/>
      <x:c r="I13" s="751" t="n"/>
      <x:c r="J13" s="751" t="n"/>
    </x:row>
    <x:row r="14">
      <x:c r="C14" s="752" t="inlineStr">
        <x:is>
          <x:t xml:space="preserve">Three weekly actions</x:t>
        </x:is>
      </x:c>
      <x:c r="D14" s="752" t="n"/>
      <x:c r="E14" s="752" t="n"/>
      <x:c r="F14" s="752" t="n"/>
      <x:c r="G14" s="752" t="n"/>
      <x:c r="H14" s="752" t="n"/>
      <x:c r="I14" s="752" t="n"/>
      <x:c r="J14" s="752" t="n"/>
    </x:row>
    <x:row r="15">
      <x:c r="C15" s="751" t="n"/>
      <x:c r="D15" s="751" t="n"/>
      <x:c r="E15" s="751" t="n"/>
      <x:c r="F15" s="751" t="n"/>
      <x:c r="G15" s="751" t="n"/>
      <x:c r="H15" s="751" t="n"/>
      <x:c r="I15" s="751" t="n"/>
      <x:c r="J15" s="751" t="n"/>
    </x:row>
    <x:row r="16" ht="34" customHeight="1">
      <x:c r="C16" s="1105" t="inlineStr">
        <x:is>
          <x:t xml:space="preserve">Action</x:t>
        </x:is>
      </x:c>
      <x:c r="D16" s="1105" t="inlineStr">
        <x:is>
          <x:t xml:space="preserve">Weekly action</x:t>
        </x:is>
      </x:c>
      <x:c r="E16" s="1105" t="inlineStr">
        <x:is>
          <x:t xml:space="preserve">Day and frequency</x:t>
        </x:is>
      </x:c>
      <x:c r="F16" s="1105" t="inlineStr">
        <x:is>
          <x:t xml:space="preserve">Hours per week</x:t>
        </x:is>
      </x:c>
      <x:c r="G16" s="1105" t="inlineStr">
        <x:is>
          <x:t xml:space="preserve">Evidence produced</x:t>
        </x:is>
      </x:c>
      <x:c r="H16" s="1105" t="inlineStr">
        <x:is>
          <x:t xml:space="preserve">Evidence location</x:t>
        </x:is>
      </x:c>
      <x:c r="I16" s="751" t="n"/>
      <x:c r="J16" s="751" t="n"/>
    </x:row>
    <x:row r="17" ht="32" customHeight="1">
      <x:c r="C17" s="753" t="inlineStr">
        <x:is>
          <x:t xml:space="preserve">1</x:t>
        </x:is>
      </x:c>
      <x:c r="D17" s="989" t="n"/>
      <x:c r="E17" s="989" t="n"/>
      <x:c r="F17" s="990" t="n"/>
      <x:c r="G17" s="989" t="n"/>
      <x:c r="H17" s="989" t="n"/>
      <x:c r="I17" s="751" t="n"/>
      <x:c r="J17" s="751" t="n"/>
    </x:row>
    <x:row r="18" ht="32" customHeight="1">
      <x:c r="C18" s="753" t="inlineStr">
        <x:is>
          <x:t xml:space="preserve">2</x:t>
        </x:is>
      </x:c>
      <x:c r="D18" s="989" t="n"/>
      <x:c r="E18" s="989" t="n"/>
      <x:c r="F18" s="990" t="n"/>
      <x:c r="G18" s="989" t="n"/>
      <x:c r="H18" s="989" t="n"/>
      <x:c r="I18" s="751" t="n"/>
      <x:c r="J18" s="751" t="n"/>
    </x:row>
    <x:row r="19" ht="32" customHeight="1">
      <x:c r="C19" s="753" t="inlineStr">
        <x:is>
          <x:t xml:space="preserve">3</x:t>
        </x:is>
      </x:c>
      <x:c r="D19" s="989" t="n"/>
      <x:c r="E19" s="989" t="n"/>
      <x:c r="F19" s="990" t="n"/>
      <x:c r="G19" s="989" t="n"/>
      <x:c r="H19" s="989" t="n"/>
      <x:c r="I19" s="751" t="n"/>
      <x:c r="J19" s="751" t="n"/>
    </x:row>
    <x:row r="20">
      <x:c r="C20" s="753" t="inlineStr">
        <x:is>
          <x:t xml:space="preserve">Total weekly hours</x:t>
        </x:is>
      </x:c>
      <x:c r="D20" s="753" t="n"/>
      <x:c r="E20" s="753" t="n"/>
      <x:c r="F20" s="759" t="str">
        <x:f>IF(COUNT(F17:F19)=0,"",SUM(F17:F19))</x:f>
      </x:c>
      <x:c r="G20" s="753" t="n"/>
      <x:c r="H20" s="753" t="n"/>
      <x:c r="I20" s="751" t="n"/>
      <x:c r="J20" s="751" t="n"/>
    </x:row>
    <x:row r="21">
      <x:c r="C21" s="751" t="n"/>
      <x:c r="D21" s="751" t="n"/>
      <x:c r="E21" s="751" t="n"/>
      <x:c r="F21" s="751" t="n"/>
      <x:c r="G21" s="751" t="n"/>
      <x:c r="H21" s="751" t="n"/>
      <x:c r="I21" s="751" t="n"/>
      <x:c r="J21" s="751" t="n"/>
    </x:row>
    <x:row r="22">
      <x:c r="C22" s="752" t="inlineStr">
        <x:is>
          <x:t xml:space="preserve">First action and review</x:t>
        </x:is>
      </x:c>
      <x:c r="D22" s="752" t="n"/>
      <x:c r="E22" s="752" t="n"/>
      <x:c r="F22" s="752" t="n"/>
      <x:c r="G22" s="752" t="n"/>
      <x:c r="H22" s="752" t="n"/>
      <x:c r="I22" s="752" t="n"/>
      <x:c r="J22" s="752" t="n"/>
    </x:row>
    <x:row r="23">
      <x:c r="C23" s="751" t="inlineStr">
        <x:is>
          <x:t xml:space="preserve">First action within 72 hours</x:t>
        </x:is>
      </x:c>
      <x:c r="D23" s="987" t="n"/>
      <x:c r="E23" s="751" t="n"/>
      <x:c r="F23" s="751" t="n"/>
      <x:c r="G23" s="751" t="n"/>
      <x:c r="H23" s="751" t="n"/>
      <x:c r="I23" s="751" t="n"/>
      <x:c r="J23" s="751" t="n"/>
    </x:row>
    <x:row r="24">
      <x:c r="C24" s="751" t="inlineStr">
        <x:is>
          <x:t xml:space="preserve">Date booked for first action</x:t>
        </x:is>
      </x:c>
      <x:c r="D24" s="1053" t="n"/>
      <x:c r="E24" s="751" t="n"/>
      <x:c r="F24" s="751" t="n"/>
      <x:c r="G24" s="751" t="n"/>
      <x:c r="H24" s="751" t="n"/>
      <x:c r="I24" s="751" t="n"/>
      <x:c r="J24" s="751" t="n"/>
    </x:row>
    <x:row r="25">
      <x:c r="C25" s="751" t="n"/>
      <x:c r="D25" s="751" t="n"/>
      <x:c r="E25" s="751" t="n"/>
      <x:c r="F25" s="751" t="n"/>
      <x:c r="G25" s="751" t="n"/>
      <x:c r="H25" s="751" t="n"/>
      <x:c r="I25" s="751" t="n"/>
      <x:c r="J25" s="751" t="n"/>
    </x:row>
    <x:row r="26">
      <x:c r="C26" s="762" t="inlineStr">
        <x:is>
          <x:t xml:space="preserve">Completion check</x:t>
        </x:is>
      </x:c>
      <x:c r="D26" s="763" t="str">
        <x:f>IF(OR(NOT(ISNUMBER(D7)),D9="",D10="",D11="",D12="",D23="",NOT(ISNUMBER(D24)),D24&lt;D7,D24&gt;D7+3,D17="",D18="",D19="",E17="",E18="",E19="",NOT(ISNUMBER(F17)),NOT(ISNUMBER(F18)),NOT(ISNUMBER(F19)),F17&lt;=0,F18&lt;=0,F19&lt;=0,G17="",G18="",G19="",H17="",H18="",H19=""),"Action needed","Ready to self-check")</x:f>
        <x:v>Action needed</x:v>
      </x:c>
      <x:c r="E26" s="751" t="n"/>
      <x:c r="F26" s="751" t="n"/>
      <x:c r="G26" s="751" t="n"/>
      <x:c r="H26" s="751" t="n"/>
      <x:c r="I26" s="751" t="n"/>
      <x:c r="J26" s="751" t="n"/>
    </x:row>
    <x:row r="27">
      <x:c r="C27" s="751" t="n"/>
      <x:c r="D27" s="751" t="n"/>
      <x:c r="E27" s="751" t="n"/>
      <x:c r="F27" s="751" t="n"/>
      <x:c r="G27" s="751" t="n"/>
      <x:c r="H27" s="751" t="n"/>
      <x:c r="I27" s="751" t="n"/>
      <x:c r="J27" s="751" t="n"/>
    </x:row>
    <x:row r="28">
      <x:c r="C28" s="753" t="inlineStr">
        <x:is>
          <x:t xml:space="preserve">At day 90, record what you produced, what changed and your next review date. Keep the earlier version.</x:t>
        </x:is>
      </x:c>
      <x:c r="D28" s="753" t="n"/>
      <x:c r="E28" s="753" t="n"/>
      <x:c r="F28" s="753" t="n"/>
      <x:c r="G28" s="753" t="n"/>
      <x:c r="H28" s="753" t="n"/>
      <x:c r="I28" s="753" t="n"/>
      <x:c r="J28" s="753" t="n"/>
    </x:row>
    <x:row r="29">
      <x:c r="C29" s="753" t="inlineStr">
        <x:is>
          <x:t xml:space="preserve">Do not upload identity, banking, credit, tenant or access details to Aura or the community.</x:t>
        </x:is>
      </x:c>
      <x:c r="D29" s="753" t="n"/>
      <x:c r="E29" s="753" t="n"/>
      <x:c r="F29" s="753" t="n"/>
      <x:c r="G29" s="753" t="n"/>
      <x:c r="H29" s="753" t="n"/>
      <x:c r="I29" s="753" t="n"/>
      <x:c r="J29" s="753" t="n"/>
    </x:row>
  </x:sheetData>
  <x:sheetProtection selectLockedCells="0" selectUnlockedCells="0" sheet="1" objects="1" insertRows="1" insertHyperlinks="1" autoFilter="1" scenarios="1" formatColumns="1" deleteColumns="1" insertColumns="1" pivotTables="1" deleteRows="1" formatCells="1" formatRows="1" sort="1"/>
  <x:hyperlinks>
    <x:hyperlink ref="C1" location="'Start Here'!B2"/>
  </x:hyperlinks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Pr>
    <x:tabColor rgb="FFCDA83E"/>
  </x:sheetPr>
  <x:sheetViews>
    <x:sheetView showGridLines="0" workbookViewId="0"/>
  </x:sheetViews>
  <x:sheetFormatPr baseColWidth="8" defaultRowHeight="15"/>
  <x:cols>
    <x:col min="3" max="3" width="32" customWidth="1"/>
    <x:col min="4" max="4" width="24" customWidth="1"/>
    <x:col min="5" max="5" width="37" customWidth="1"/>
    <x:col min="6" max="6" width="19" customWidth="1"/>
    <x:col min="7" max="7" width="18" customWidth="1"/>
    <x:col min="8" max="8" width="18" customWidth="1"/>
    <x:col min="9" max="9" width="17" customWidth="1"/>
    <x:col min="10" max="10" width="17" customWidth="1"/>
    <x:col min="11" max="11" width="19" customWidth="1"/>
    <x:col min="12" max="12" width="17" customWidth="1"/>
    <x:col min="13" max="13" width="19" customWidth="1"/>
    <x:col min="14" max="14" width="19" customWidth="1"/>
    <x:col min="15" max="15" width="22" customWidth="1"/>
    <x:col min="16" max="16" width="19" customWidth="1"/>
    <x:col min="17" max="17" width="19" customWidth="1"/>
    <x:col min="18" max="18" width="20" customWidth="1"/>
  </x:cols>
  <x:sheetData>
    <x:row r="1">
      <x:c r="C1" s="1034" t="inlineStr">
        <x:is>
          <x:t xml:space="preserve">Start Here · Toolkit guide</x:t>
        </x:is>
      </x:c>
    </x:row>
    <x:row r="2">
      <x:c r="C2" s="1104" t="inlineStr">
        <x:is>
          <x:t xml:space="preserve">Strategy Scorecard and Fatal Flaws</x:t>
        </x:is>
      </x:c>
      <x:c r="D2" s="1104" t="n"/>
      <x:c r="E2" s="1104" t="n"/>
      <x:c r="F2" s="1104" t="n"/>
      <x:c r="G2" s="1104" t="n"/>
      <x:c r="H2" s="1104" t="n"/>
      <x:c r="I2" s="1104" t="n"/>
      <x:c r="J2" s="1104" t="n"/>
      <x:c r="K2" s="1104" t="n"/>
      <x:c r="L2" s="1104" t="n"/>
      <x:c r="M2" s="1104" t="n"/>
      <x:c r="N2" s="1104" t="n"/>
      <x:c r="O2" s="1104" t="n"/>
      <x:c r="P2" s="1104" t="n"/>
      <x:c r="Q2" s="1104" t="n"/>
      <x:c r="R2" s="1104" t="n"/>
    </x:row>
    <x:row r="3"/>
    <x:row r="4">
      <x:c r="C4" s="732" t="inlineStr">
        <x:is>
          <x:t xml:space="preserve">Lesson 3.2 · Score today’s evidence. A fatal or unverified gate cannot be overridden by a high score.</x:t>
        </x:is>
      </x:c>
      <x:c r="D4" s="732" t="n"/>
      <x:c r="E4" s="732" t="n"/>
      <x:c r="F4" s="732" t="n"/>
      <x:c r="G4" s="732" t="n"/>
      <x:c r="H4" s="732" t="n"/>
      <x:c r="I4" s="732" t="n"/>
      <x:c r="J4" s="732" t="n"/>
      <x:c r="K4" s="732" t="n"/>
      <x:c r="L4" s="732" t="n"/>
      <x:c r="M4" s="732" t="n"/>
      <x:c r="N4" s="732" t="n"/>
      <x:c r="O4" s="732" t="n"/>
      <x:c r="P4" s="732" t="n"/>
      <x:c r="Q4" s="732" t="n"/>
      <x:c r="R4" s="732" t="n"/>
    </x:row>
    <x:row r="5"/>
    <x:row r="6">
      <x:c r="C6" s="769" t="inlineStr">
        <x:is>
          <x:t xml:space="preserve">Seven criteria, five fatal-flaw checks</x:t>
        </x:is>
      </x:c>
      <x:c r="D6" s="769" t="n"/>
      <x:c r="E6" s="769" t="n"/>
      <x:c r="F6" s="769" t="n"/>
      <x:c r="G6" s="769" t="n"/>
      <x:c r="H6" s="769" t="n"/>
      <x:c r="I6" s="769" t="n"/>
      <x:c r="J6" s="769" t="n"/>
      <x:c r="K6" s="769" t="n"/>
      <x:c r="L6" s="769" t="n"/>
      <x:c r="M6" s="769" t="n"/>
      <x:c r="N6" s="769" t="n"/>
      <x:c r="O6" s="769" t="n"/>
      <x:c r="P6" s="769" t="n"/>
      <x:c r="Q6" s="769" t="n"/>
      <x:c r="R6" s="769" t="n"/>
    </x:row>
    <x:row r="7"/>
    <x:row r="8" ht="48" customHeight="1">
      <x:c r="C8" s="1105" t="inlineStr">
        <x:is>
          <x:t xml:space="preserve">Strategy</x:t>
        </x:is>
      </x:c>
      <x:c r="D8" s="1105" t="inlineStr">
        <x:is>
          <x:t xml:space="preserve">Capital fit</x:t>
        </x:is>
      </x:c>
      <x:c r="E8" s="1105" t="inlineStr">
        <x:is>
          <x:t xml:space="preserve">Time fit</x:t>
        </x:is>
      </x:c>
      <x:c r="F8" s="1105" t="inlineStr">
        <x:is>
          <x:t xml:space="preserve">Skill fit</x:t>
        </x:is>
      </x:c>
      <x:c r="G8" s="1105" t="inlineStr">
        <x:is>
          <x:t xml:space="preserve">Income speed</x:t>
        </x:is>
      </x:c>
      <x:c r="H8" s="1105" t="inlineStr">
        <x:is>
          <x:t xml:space="preserve">Resilience</x:t>
        </x:is>
      </x:c>
      <x:c r="I8" s="1105" t="inlineStr">
        <x:is>
          <x:t xml:space="preserve">Complexity</x:t>
        </x:is>
      </x:c>
      <x:c r="J8" s="1105" t="inlineStr">
        <x:is>
          <x:t xml:space="preserve">Exit options</x:t>
        </x:is>
      </x:c>
      <x:c r="K8" s="1105" t="inlineStr">
        <x:is>
          <x:t xml:space="preserve">Evidence status</x:t>
        </x:is>
      </x:c>
      <x:c r="L8" s="1105" t="inlineStr">
        <x:is>
          <x:t xml:space="preserve">Score / 35</x:t>
        </x:is>
      </x:c>
      <x:c r="M8" s="1105" t="inlineStr">
        <x:is>
          <x:t xml:space="preserve">Lawful authority</x:t>
        </x:is>
      </x:c>
      <x:c r="N8" s="1105" t="inlineStr">
        <x:is>
          <x:t xml:space="preserve">Completion funding</x:t>
        </x:is>
      </x:c>
      <x:c r="O8" s="1105" t="inlineStr">
        <x:is>
          <x:t xml:space="preserve">Permissions / insurance</x:t>
        </x:is>
      </x:c>
      <x:c r="P8" s="1105" t="inlineStr">
        <x:is>
          <x:t xml:space="preserve">Downside survival</x:t>
        </x:is>
      </x:c>
      <x:c r="Q8" s="1105" t="inlineStr">
        <x:is>
          <x:t xml:space="preserve">Exit dependency</x:t>
        </x:is>
      </x:c>
      <x:c r="R8" s="1105" t="inlineStr">
        <x:is>
          <x:t xml:space="preserve">Outcome</x:t>
        </x:is>
      </x:c>
    </x:row>
    <x:row r="9">
      <x:c r="C9" s="738" t="inlineStr">
        <x:is>
          <x:t xml:space="preserve">Single let / long-term rental</x:t>
        </x:is>
      </x:c>
      <x:c r="D9" s="991" t="n"/>
      <x:c r="E9" s="991" t="n"/>
      <x:c r="F9" s="991" t="n"/>
      <x:c r="G9" s="991" t="n"/>
      <x:c r="H9" s="991" t="n"/>
      <x:c r="I9" s="991" t="n"/>
      <x:c r="J9" s="991" t="n"/>
      <x:c r="K9" s="776" t="str">
        <x:f>IF(COUNTIF(I39:I45,"Confirmed")=7,"Confirmed",IF(COUNTA(F39:F45)+COUNTA(G39:G45)+COUNTA(H39:H45)+COUNTA(I39:I45)=0,"Unverified","Assumption"))</x:f>
        <x:v>Assumption</x:v>
      </x:c>
      <x:c r="L9" s="776" t="str">
        <x:f>IF(COUNT(D9:J9)=7,SUM(D9:J9),"")</x:f>
      </x:c>
      <x:c r="M9" s="991" t="n"/>
      <x:c r="N9" s="991" t="n"/>
      <x:c r="O9" s="991" t="n"/>
      <x:c r="P9" s="991" t="n"/>
      <x:c r="Q9" s="991" t="n"/>
      <x:c r="R9" s="776" t="str">
        <x:f>IF(COUNTIF(M9:Q9,"Fatal")&gt;0,"Do not proceed",IF(COUNT(D9:J9)&lt;7,"Incomplete",IF(OR(K9&lt;&gt;"Confirmed",COUNTIF(M9:Q9,"Clear")&lt;5),"Revise","Eligible")))</x:f>
        <x:v>Incomplete</x:v>
      </x:c>
    </x:row>
    <x:row r="10">
      <x:c r="C10" s="738" t="inlineStr">
        <x:is>
          <x:t xml:space="preserve">Shared housing / HMO</x:t>
        </x:is>
      </x:c>
      <x:c r="D10" s="991" t="n"/>
      <x:c r="E10" s="991" t="n"/>
      <x:c r="F10" s="991" t="n"/>
      <x:c r="G10" s="991" t="n"/>
      <x:c r="H10" s="991" t="n"/>
      <x:c r="I10" s="991" t="n"/>
      <x:c r="J10" s="991" t="n"/>
      <x:c r="K10" s="776" t="str">
        <x:f>IF(COUNTIF(I46:I52,"Confirmed")=7,"Confirmed",IF(COUNTA(F46:F52)+COUNTA(G46:G52)+COUNTA(H46:H52)+COUNTA(I46:I52)=0,"Unverified","Assumption"))</x:f>
        <x:v>Assumption</x:v>
      </x:c>
      <x:c r="L10" s="776" t="str">
        <x:f>IF(COUNT(D10:J10)=7,SUM(D10:J10),"")</x:f>
      </x:c>
      <x:c r="M10" s="991" t="n"/>
      <x:c r="N10" s="991" t="n"/>
      <x:c r="O10" s="991" t="n"/>
      <x:c r="P10" s="991" t="n"/>
      <x:c r="Q10" s="991" t="n"/>
      <x:c r="R10" s="776" t="str">
        <x:f>IF(COUNTIF(M10:Q10,"Fatal")&gt;0,"Do not proceed",IF(COUNT(D10:J10)&lt;7,"Incomplete",IF(OR(K10&lt;&gt;"Confirmed",COUNTIF(M10:Q10,"Clear")&lt;5),"Revise","Eligible")))</x:f>
        <x:v>Incomplete</x:v>
      </x:c>
    </x:row>
    <x:row r="11">
      <x:c r="C11" s="738" t="inlineStr">
        <x:is>
          <x:t xml:space="preserve">Short-term rental</x:t>
        </x:is>
      </x:c>
      <x:c r="D11" s="991" t="n"/>
      <x:c r="E11" s="991" t="n"/>
      <x:c r="F11" s="991" t="n"/>
      <x:c r="G11" s="991" t="n"/>
      <x:c r="H11" s="991" t="n"/>
      <x:c r="I11" s="991" t="n"/>
      <x:c r="J11" s="991" t="n"/>
      <x:c r="K11" s="776" t="str">
        <x:f>IF(COUNTIF(I53:I59,"Confirmed")=7,"Confirmed",IF(COUNTA(F53:F59)+COUNTA(G53:G59)+COUNTA(H53:H59)+COUNTA(I53:I59)=0,"Unverified","Assumption"))</x:f>
        <x:v>Assumption</x:v>
      </x:c>
      <x:c r="L11" s="776" t="str">
        <x:f>IF(COUNT(D11:J11)=7,SUM(D11:J11),"")</x:f>
      </x:c>
      <x:c r="M11" s="991" t="n"/>
      <x:c r="N11" s="991" t="n"/>
      <x:c r="O11" s="991" t="n"/>
      <x:c r="P11" s="991" t="n"/>
      <x:c r="Q11" s="991" t="n"/>
      <x:c r="R11" s="776" t="str">
        <x:f>IF(COUNTIF(M11:Q11,"Fatal")&gt;0,"Do not proceed",IF(COUNT(D11:J11)&lt;7,"Incomplete",IF(OR(K11&lt;&gt;"Confirmed",COUNTIF(M11:Q11,"Clear")&lt;5),"Revise","Eligible")))</x:f>
        <x:v>Incomplete</x:v>
      </x:c>
    </x:row>
    <x:row r="12">
      <x:c r="C12" s="738" t="inlineStr">
        <x:is>
          <x:t xml:space="preserve">Refurbish and resell</x:t>
        </x:is>
      </x:c>
      <x:c r="D12" s="991" t="n"/>
      <x:c r="E12" s="991" t="n"/>
      <x:c r="F12" s="991" t="n"/>
      <x:c r="G12" s="991" t="n"/>
      <x:c r="H12" s="991" t="n"/>
      <x:c r="I12" s="991" t="n"/>
      <x:c r="J12" s="991" t="n"/>
      <x:c r="K12" s="776" t="str">
        <x:f>IF(COUNTIF(I60:I66,"Confirmed")=7,"Confirmed",IF(COUNTA(F60:F66)+COUNTA(G60:G66)+COUNTA(H60:H66)+COUNTA(I60:I66)=0,"Unverified","Assumption"))</x:f>
        <x:v>Assumption</x:v>
      </x:c>
      <x:c r="L12" s="776" t="str">
        <x:f>IF(COUNT(D12:J12)=7,SUM(D12:J12),"")</x:f>
      </x:c>
      <x:c r="M12" s="991" t="n"/>
      <x:c r="N12" s="991" t="n"/>
      <x:c r="O12" s="991" t="n"/>
      <x:c r="P12" s="991" t="n"/>
      <x:c r="Q12" s="991" t="n"/>
      <x:c r="R12" s="776" t="str">
        <x:f>IF(COUNTIF(M12:Q12,"Fatal")&gt;0,"Do not proceed",IF(COUNT(D12:J12)&lt;7,"Incomplete",IF(OR(K12&lt;&gt;"Confirmed",COUNTIF(M12:Q12,"Clear")&lt;5),"Revise","Eligible")))</x:f>
        <x:v>Incomplete</x:v>
      </x:c>
    </x:row>
    <x:row r="13">
      <x:c r="C13" s="738" t="inlineStr">
        <x:is>
          <x:t xml:space="preserve">Development</x:t>
        </x:is>
      </x:c>
      <x:c r="D13" s="991" t="n"/>
      <x:c r="E13" s="991" t="n"/>
      <x:c r="F13" s="991" t="n"/>
      <x:c r="G13" s="991" t="n"/>
      <x:c r="H13" s="991" t="n"/>
      <x:c r="I13" s="991" t="n"/>
      <x:c r="J13" s="991" t="n"/>
      <x:c r="K13" s="776" t="str">
        <x:f>IF(COUNTIF(I67:I73,"Confirmed")=7,"Confirmed",IF(COUNTA(F67:F73)+COUNTA(G67:G73)+COUNTA(H67:H73)+COUNTA(I67:I73)=0,"Unverified","Assumption"))</x:f>
        <x:v>Assumption</x:v>
      </x:c>
      <x:c r="L13" s="776" t="str">
        <x:f>IF(COUNT(D13:J13)=7,SUM(D13:J13),"")</x:f>
      </x:c>
      <x:c r="M13" s="991" t="n"/>
      <x:c r="N13" s="991" t="n"/>
      <x:c r="O13" s="991" t="n"/>
      <x:c r="P13" s="991" t="n"/>
      <x:c r="Q13" s="991" t="n"/>
      <x:c r="R13" s="776" t="str">
        <x:f>IF(COUNTIF(M13:Q13,"Fatal")&gt;0,"Do not proceed",IF(COUNT(D13:J13)&lt;7,"Incomplete",IF(OR(K13&lt;&gt;"Confirmed",COUNTIF(M13:Q13,"Clear")&lt;5),"Revise","Eligible")))</x:f>
        <x:v>Incomplete</x:v>
      </x:c>
    </x:row>
    <x:row r="14">
      <x:c r="C14" s="738" t="inlineStr">
        <x:is>
          <x:t xml:space="preserve">Control strategy / master lease</x:t>
        </x:is>
      </x:c>
      <x:c r="D14" s="991" t="n"/>
      <x:c r="E14" s="991" t="n"/>
      <x:c r="F14" s="991" t="n"/>
      <x:c r="G14" s="991" t="n"/>
      <x:c r="H14" s="991" t="n"/>
      <x:c r="I14" s="991" t="n"/>
      <x:c r="J14" s="991" t="n"/>
      <x:c r="K14" s="776" t="str">
        <x:f>IF(COUNTIF(I74:I80,"Confirmed")=7,"Confirmed",IF(COUNTA(F74:F80)+COUNTA(G74:G80)+COUNTA(H74:H80)+COUNTA(I74:I80)=0,"Unverified","Assumption"))</x:f>
        <x:v>Assumption</x:v>
      </x:c>
      <x:c r="L14" s="776" t="str">
        <x:f>IF(COUNT(D14:J14)=7,SUM(D14:J14),"")</x:f>
      </x:c>
      <x:c r="M14" s="991" t="n"/>
      <x:c r="N14" s="991" t="n"/>
      <x:c r="O14" s="991" t="n"/>
      <x:c r="P14" s="991" t="n"/>
      <x:c r="Q14" s="991" t="n"/>
      <x:c r="R14" s="776" t="str">
        <x:f>IF(COUNTIF(M14:Q14,"Fatal")&gt;0,"Do not proceed",IF(COUNT(D14:J14)&lt;7,"Incomplete",IF(OR(K14&lt;&gt;"Confirmed",COUNTIF(M14:Q14,"Clear")&lt;5),"Revise","Eligible")))</x:f>
        <x:v>Incomplete</x:v>
      </x:c>
    </x:row>
    <x:row r="15"/>
    <x:row r="16">
      <x:c r="C16" s="769" t="inlineStr">
        <x:is>
          <x:t xml:space="preserve">Provisional decision record</x:t>
        </x:is>
      </x:c>
      <x:c r="D16" s="769" t="n"/>
      <x:c r="E16" s="769" t="n"/>
      <x:c r="F16" s="769" t="n"/>
      <x:c r="G16" s="769" t="n"/>
      <x:c r="H16" s="769" t="n"/>
      <x:c r="I16" s="769" t="n"/>
      <x:c r="J16" s="769" t="n"/>
      <x:c r="K16" s="769" t="n"/>
      <x:c r="L16" s="769" t="n"/>
      <x:c r="M16" s="769" t="n"/>
      <x:c r="N16" s="769" t="n"/>
      <x:c r="O16" s="769" t="n"/>
      <x:c r="P16" s="769" t="n"/>
      <x:c r="Q16" s="769" t="n"/>
      <x:c r="R16" s="769" t="n"/>
    </x:row>
    <x:row r="17">
      <x:c r="F17" s="1106" t="inlineStr">
        <x:is>
          <x:t xml:space="preserve">Scored route</x:t>
        </x:is>
      </x:c>
      <x:c r="G17" s="1106" t="inlineStr">
        <x:is>
          <x:t xml:space="preserve">Reason if not selected</x:t>
        </x:is>
      </x:c>
    </x:row>
    <x:row r="18">
      <x:c r="C18" s="753" t="inlineStr">
        <x:is>
          <x:t xml:space="preserve">Selected strategy</x:t>
        </x:is>
      </x:c>
      <x:c r="D18" s="993" t="n"/>
      <x:c r="E18" s="751" t="n"/>
      <x:c r="F18" s="751" t="str">
        <x:f>C9</x:f>
        <x:v>Single let / long-term rental</x:v>
      </x:c>
      <x:c r="G18" s="994" t="n"/>
      <x:c r="H18" s="751" t="n"/>
      <x:c r="I18" s="751" t="n"/>
      <x:c r="J18" s="751" t="n"/>
      <x:c r="K18" s="751" t="n"/>
      <x:c r="L18" s="751" t="n"/>
      <x:c r="M18" s="751" t="n"/>
      <x:c r="N18" s="751" t="n"/>
      <x:c r="O18" s="751" t="n"/>
      <x:c r="P18" s="751" t="n"/>
      <x:c r="Q18" s="751" t="n"/>
      <x:c r="R18" s="751" t="n"/>
    </x:row>
    <x:row r="19">
      <x:c r="C19" s="753" t="inlineStr">
        <x:is>
          <x:t xml:space="preserve">Strongest rejected route</x:t>
        </x:is>
      </x:c>
      <x:c r="D19" s="993" t="n"/>
      <x:c r="E19" s="751" t="n"/>
      <x:c r="F19" s="751" t="str">
        <x:f>C10</x:f>
        <x:v>Shared housing / HMO</x:v>
      </x:c>
      <x:c r="G19" s="994" t="n"/>
      <x:c r="H19" s="751" t="n"/>
      <x:c r="I19" s="751" t="n"/>
      <x:c r="J19" s="751" t="n"/>
      <x:c r="K19" s="751" t="n"/>
      <x:c r="L19" s="751" t="n"/>
      <x:c r="M19" s="751" t="n"/>
      <x:c r="N19" s="751" t="n"/>
      <x:c r="O19" s="751" t="n"/>
      <x:c r="P19" s="751" t="n"/>
      <x:c r="Q19" s="751" t="n"/>
      <x:c r="R19" s="751" t="n"/>
    </x:row>
    <x:row r="20">
      <x:c r="C20" s="753" t="inlineStr">
        <x:is>
          <x:t xml:space="preserve">Decision reason</x:t>
        </x:is>
      </x:c>
      <x:c r="D20" s="993" t="n"/>
      <x:c r="E20" s="751" t="n"/>
      <x:c r="F20" s="751" t="str">
        <x:f>C11</x:f>
        <x:v>Short-term rental</x:v>
      </x:c>
      <x:c r="G20" s="994" t="n"/>
      <x:c r="H20" s="751" t="n"/>
      <x:c r="I20" s="751" t="n"/>
      <x:c r="J20" s="751" t="n"/>
      <x:c r="K20" s="751" t="n"/>
      <x:c r="L20" s="751" t="n"/>
      <x:c r="M20" s="751" t="n"/>
      <x:c r="N20" s="751" t="n"/>
      <x:c r="O20" s="751" t="n"/>
      <x:c r="P20" s="751" t="n"/>
      <x:c r="Q20" s="751" t="n"/>
      <x:c r="R20" s="751" t="n"/>
    </x:row>
    <x:row r="21">
      <x:c r="C21" s="753" t="inlineStr">
        <x:is>
          <x:t xml:space="preserve">Evidence that could change the result</x:t>
        </x:is>
      </x:c>
      <x:c r="D21" s="993" t="n"/>
      <x:c r="E21" s="751" t="n"/>
      <x:c r="F21" s="751" t="str">
        <x:f>C12</x:f>
        <x:v>Refurbish and resell</x:v>
      </x:c>
      <x:c r="G21" s="994" t="n"/>
      <x:c r="H21" s="751" t="n"/>
      <x:c r="I21" s="751" t="n"/>
      <x:c r="J21" s="751" t="n"/>
      <x:c r="K21" s="751" t="n"/>
      <x:c r="L21" s="751" t="n"/>
      <x:c r="M21" s="751" t="n"/>
      <x:c r="N21" s="751" t="n"/>
      <x:c r="O21" s="751" t="n"/>
      <x:c r="P21" s="751" t="n"/>
      <x:c r="Q21" s="751" t="n"/>
      <x:c r="R21" s="751" t="n"/>
    </x:row>
    <x:row r="22">
      <x:c r="C22" s="753" t="inlineStr">
        <x:is>
          <x:t xml:space="preserve">Sensitivity tested?</x:t>
        </x:is>
      </x:c>
      <x:c r="D22" s="993" t="n"/>
      <x:c r="E22" s="751" t="n"/>
      <x:c r="F22" s="751" t="str">
        <x:f>C13</x:f>
        <x:v>Development</x:v>
      </x:c>
      <x:c r="G22" s="994" t="n"/>
      <x:c r="H22" s="751" t="n"/>
      <x:c r="I22" s="751" t="n"/>
      <x:c r="J22" s="751" t="n"/>
      <x:c r="K22" s="751" t="n"/>
      <x:c r="L22" s="751" t="n"/>
      <x:c r="M22" s="751" t="n"/>
      <x:c r="N22" s="751" t="n"/>
      <x:c r="O22" s="751" t="n"/>
      <x:c r="P22" s="751" t="n"/>
      <x:c r="Q22" s="751" t="n"/>
      <x:c r="R22" s="751" t="n"/>
    </x:row>
    <x:row r="23">
      <x:c r="C23" s="753" t="inlineStr">
        <x:is>
          <x:t xml:space="preserve">Decision review date</x:t>
        </x:is>
      </x:c>
      <x:c r="D23" s="1054" t="n"/>
      <x:c r="E23" s="751" t="n"/>
      <x:c r="F23" s="751" t="str">
        <x:f>C14</x:f>
        <x:v>Control strategy / master lease</x:v>
      </x:c>
      <x:c r="G23" s="994" t="n"/>
      <x:c r="H23" s="751" t="n"/>
      <x:c r="I23" s="751" t="n"/>
      <x:c r="J23" s="751" t="n"/>
      <x:c r="K23" s="751" t="n"/>
      <x:c r="L23" s="751" t="n"/>
      <x:c r="M23" s="751" t="n"/>
      <x:c r="N23" s="751" t="n"/>
      <x:c r="O23" s="751" t="n"/>
      <x:c r="P23" s="751" t="n"/>
      <x:c r="Q23" s="751" t="n"/>
      <x:c r="R23" s="751" t="n"/>
    </x:row>
    <x:row r="24">
      <x:c r="C24" s="753" t="n"/>
      <x:c r="D24" s="753" t="n"/>
      <x:c r="E24" s="751" t="n"/>
      <x:c r="F24" s="751" t="n"/>
      <x:c r="G24" s="751" t="n"/>
      <x:c r="H24" s="751" t="n"/>
      <x:c r="I24" s="751" t="n"/>
      <x:c r="J24" s="751" t="n"/>
      <x:c r="K24" s="751" t="n"/>
      <x:c r="L24" s="751" t="n"/>
      <x:c r="M24" s="751" t="n"/>
      <x:c r="N24" s="751" t="n"/>
      <x:c r="O24" s="751" t="n"/>
      <x:c r="P24" s="751" t="n"/>
      <x:c r="Q24" s="751" t="n"/>
      <x:c r="R24" s="751" t="n"/>
    </x:row>
    <x:row r="25">
      <x:c r="C25" s="753" t="inlineStr">
        <x:is>
          <x:t xml:space="preserve">Completion check</x:t>
        </x:is>
      </x:c>
      <x:c r="D25" s="782" t="str">
        <x:f>IF(OR(D18="",D19="",D20="",D21="",D22&lt;&gt;"Yes",NOT(ISNUMBER(D23)),COUNT(L9:L14)&lt;3,AND(L9&lt;&gt;"",C9&lt;&gt;D18,G18=""),AND(L10&lt;&gt;"",C10&lt;&gt;D18,G19=""),AND(L11&lt;&gt;"",C11&lt;&gt;D18,G20=""),AND(L12&lt;&gt;"",C12&lt;&gt;D18,G21=""),AND(L13&lt;&gt;"",C13&lt;&gt;D18,G22=""),AND(L14&lt;&gt;"",C14&lt;&gt;D18,G23="")),"Action needed",IF(COUNTIFS(C9:C14,D18,R9:R14,"Eligible")&lt;&gt;1,"Review strategy","Ready to self-check"))</x:f>
        <x:v>Action needed</x:v>
      </x:c>
      <x:c r="E25" s="751" t="n"/>
      <x:c r="F25" s="751" t="n"/>
      <x:c r="G25" s="751" t="n"/>
      <x:c r="H25" s="751" t="n"/>
      <x:c r="I25" s="751" t="n"/>
      <x:c r="J25" s="751" t="n"/>
      <x:c r="K25" s="751" t="n"/>
      <x:c r="L25" s="751" t="n"/>
      <x:c r="M25" s="751" t="n"/>
      <x:c r="N25" s="751" t="n"/>
      <x:c r="O25" s="751" t="n"/>
      <x:c r="P25" s="751" t="n"/>
      <x:c r="Q25" s="751" t="n"/>
      <x:c r="R25" s="751" t="n"/>
    </x:row>
    <x:row r="26">
      <x:c r="C26" s="751" t="n"/>
      <x:c r="D26" s="751" t="n"/>
      <x:c r="E26" s="751" t="n"/>
      <x:c r="F26" s="751" t="n"/>
      <x:c r="G26" s="751" t="n"/>
      <x:c r="H26" s="751" t="n"/>
      <x:c r="I26" s="751" t="n"/>
      <x:c r="J26" s="751" t="n"/>
      <x:c r="K26" s="751" t="n"/>
      <x:c r="L26" s="751" t="n"/>
      <x:c r="M26" s="751" t="n"/>
      <x:c r="N26" s="751" t="n"/>
      <x:c r="O26" s="751" t="n"/>
      <x:c r="P26" s="751" t="n"/>
      <x:c r="Q26" s="751" t="n"/>
      <x:c r="R26" s="751" t="n"/>
    </x:row>
    <x:row r="27">
      <x:c r="C27" s="753" t="inlineStr">
        <x:is>
          <x:t xml:space="preserve">Score 5 = strong current fit, 3 = workable with controls, 1 = serious mismatch. Complexity is reverse-scored.</x:t>
        </x:is>
      </x:c>
      <x:c r="D27" s="753" t="n"/>
      <x:c r="E27" s="753" t="n"/>
      <x:c r="F27" s="753" t="n"/>
      <x:c r="G27" s="753" t="n"/>
      <x:c r="H27" s="753" t="n"/>
      <x:c r="I27" s="753" t="n"/>
      <x:c r="J27" s="753" t="n"/>
      <x:c r="K27" s="753" t="n"/>
      <x:c r="L27" s="753" t="n"/>
      <x:c r="M27" s="753" t="n"/>
      <x:c r="N27" s="753" t="n"/>
      <x:c r="O27" s="753" t="n"/>
      <x:c r="P27" s="753" t="n"/>
      <x:c r="Q27" s="753" t="n"/>
      <x:c r="R27" s="753" t="n"/>
    </x:row>
    <x:row r="28">
      <x:c r="C28" s="753" t="inlineStr">
        <x:is>
          <x:t xml:space="preserve">Use local law, governing documents, lender and insurer evidence for the exact property and intended use.</x:t>
        </x:is>
      </x:c>
      <x:c r="D28" s="753" t="n"/>
      <x:c r="E28" s="753" t="n"/>
      <x:c r="F28" s="753" t="n"/>
      <x:c r="G28" s="753" t="n"/>
      <x:c r="H28" s="753" t="n"/>
      <x:c r="I28" s="753" t="n"/>
      <x:c r="J28" s="753" t="n"/>
      <x:c r="K28" s="753" t="n"/>
      <x:c r="L28" s="753" t="n"/>
      <x:c r="M28" s="753" t="n"/>
      <x:c r="N28" s="753" t="n"/>
      <x:c r="O28" s="753" t="n"/>
      <x:c r="P28" s="753" t="n"/>
      <x:c r="Q28" s="753" t="n"/>
      <x:c r="R28" s="753" t="n"/>
    </x:row>
    <x:row r="29">
      <x:c r="C29" s="753" t="inlineStr">
        <x:is>
          <x:t xml:space="preserve">Do not enter private identity, account or tenant details into Aura or a community post.</x:t>
        </x:is>
      </x:c>
      <x:c r="D29" s="753" t="n"/>
      <x:c r="E29" s="753" t="n"/>
      <x:c r="F29" s="753" t="n"/>
      <x:c r="G29" s="753" t="n"/>
      <x:c r="H29" s="753" t="n"/>
      <x:c r="I29" s="753" t="n"/>
      <x:c r="J29" s="753" t="n"/>
      <x:c r="K29" s="753" t="n"/>
      <x:c r="L29" s="753" t="n"/>
      <x:c r="M29" s="753" t="n"/>
      <x:c r="N29" s="753" t="n"/>
      <x:c r="O29" s="753" t="n"/>
      <x:c r="P29" s="753" t="n"/>
      <x:c r="Q29" s="753" t="n"/>
      <x:c r="R29" s="753" t="n"/>
    </x:row>
    <x:row r="30">
      <x:c r="C30" s="751" t="n"/>
      <x:c r="D30" s="751" t="n"/>
      <x:c r="E30" s="751" t="n"/>
      <x:c r="F30" s="751" t="n"/>
      <x:c r="G30" s="751" t="n"/>
      <x:c r="H30" s="751" t="n"/>
      <x:c r="I30" s="751" t="n"/>
      <x:c r="J30" s="751" t="n"/>
      <x:c r="K30" s="751" t="n"/>
      <x:c r="L30" s="751" t="n"/>
      <x:c r="M30" s="751" t="n"/>
      <x:c r="N30" s="751" t="n"/>
      <x:c r="O30" s="751" t="n"/>
      <x:c r="P30" s="751" t="n"/>
      <x:c r="Q30" s="751" t="n"/>
      <x:c r="R30" s="751" t="n"/>
    </x:row>
    <x:row r="31">
      <x:c r="C31" s="783" t="inlineStr">
        <x:is>
          <x:t xml:space="preserve">Official starting points for evidence</x:t>
        </x:is>
      </x:c>
      <x:c r="D31" s="783" t="n"/>
      <x:c r="E31" s="783" t="n"/>
      <x:c r="F31" s="783" t="n"/>
      <x:c r="G31" s="783" t="n"/>
      <x:c r="H31" s="783" t="n"/>
      <x:c r="I31" s="783" t="n"/>
      <x:c r="J31" s="783" t="n"/>
      <x:c r="K31" s="783" t="n"/>
      <x:c r="L31" s="783" t="n"/>
      <x:c r="M31" s="783" t="n"/>
      <x:c r="N31" s="783" t="n"/>
      <x:c r="O31" s="783" t="n"/>
      <x:c r="P31" s="783" t="n"/>
      <x:c r="Q31" s="783" t="n"/>
      <x:c r="R31" s="783" t="n"/>
    </x:row>
    <x:row r="32" ht="30" customHeight="1">
      <x:c r="C32" s="753" t="inlineStr">
        <x:is>
          <x:t xml:space="preserve">England HMO licence</x:t>
        </x:is>
      </x:c>
      <x:c r="D32" s="753" t="inlineStr">
        <x:is>
          <x:t xml:space="preserve">https://www.gov.uk/private-renting/houses-in-multiple-occupation</x:t>
        </x:is>
      </x:c>
      <x:c r="E32" s="753" t="inlineStr">
        <x:is>
          <x:t xml:space="preserve">Check the relevant council and property use</x:t>
        </x:is>
      </x:c>
      <x:c r="F32" s="751" t="n"/>
      <x:c r="G32" s="751" t="n"/>
      <x:c r="H32" s="751" t="n"/>
      <x:c r="I32" s="751" t="n"/>
      <x:c r="J32" s="751" t="n"/>
      <x:c r="K32" s="751" t="n"/>
      <x:c r="L32" s="751" t="n"/>
      <x:c r="M32" s="751" t="n"/>
      <x:c r="N32" s="751" t="n"/>
      <x:c r="O32" s="751" t="n"/>
      <x:c r="P32" s="751" t="n"/>
      <x:c r="Q32" s="751" t="n"/>
      <x:c r="R32" s="751" t="n"/>
    </x:row>
    <x:row r="33" ht="30" customHeight="1">
      <x:c r="C33" s="753" t="inlineStr">
        <x:is>
          <x:t xml:space="preserve">England short-let planning</x:t>
        </x:is>
      </x:c>
      <x:c r="D33" s="753" t="inlineStr">
        <x:is>
          <x:t xml:space="preserve">https://www.gov.uk/guidance/when-is-permission-required</x:t>
        </x:is>
      </x:c>
      <x:c r="E33" s="753" t="inlineStr">
        <x:is>
          <x:t xml:space="preserve">Check current local planning and building restrictions</x:t>
        </x:is>
      </x:c>
      <x:c r="F33" s="751" t="n"/>
      <x:c r="G33" s="751" t="n"/>
      <x:c r="H33" s="751" t="n"/>
      <x:c r="I33" s="751" t="n"/>
      <x:c r="J33" s="751" t="n"/>
      <x:c r="K33" s="751" t="n"/>
      <x:c r="L33" s="751" t="n"/>
      <x:c r="M33" s="751" t="n"/>
      <x:c r="N33" s="751" t="n"/>
      <x:c r="O33" s="751" t="n"/>
      <x:c r="P33" s="751" t="n"/>
      <x:c r="Q33" s="751" t="n"/>
      <x:c r="R33" s="751" t="n"/>
    </x:row>
    <x:row r="34" ht="30" customHeight="1">
      <x:c r="C34" s="753" t="inlineStr">
        <x:is>
          <x:t xml:space="preserve">US state and locality</x:t>
        </x:is>
      </x:c>
      <x:c r="D34" s="753" t="inlineStr">
        <x:is>
          <x:t xml:space="preserve">https://www.usa.gov/local-governments</x:t>
        </x:is>
      </x:c>
      <x:c r="E34" s="753" t="inlineStr">
        <x:is>
          <x:t xml:space="preserve">Find state, county and city authority</x:t>
        </x:is>
      </x:c>
      <x:c r="F34" s="751" t="n"/>
      <x:c r="G34" s="751" t="n"/>
      <x:c r="H34" s="751" t="n"/>
      <x:c r="I34" s="751" t="n"/>
      <x:c r="J34" s="751" t="n"/>
      <x:c r="K34" s="751" t="n"/>
      <x:c r="L34" s="751" t="n"/>
      <x:c r="M34" s="751" t="n"/>
      <x:c r="N34" s="751" t="n"/>
      <x:c r="O34" s="751" t="n"/>
      <x:c r="P34" s="751" t="n"/>
      <x:c r="Q34" s="751" t="n"/>
      <x:c r="R34" s="751" t="n"/>
    </x:row>
    <x:row r="35" ht="30" customHeight="1">
      <x:c r="C35" s="753" t="inlineStr">
        <x:is>
          <x:t xml:space="preserve">US finance costs</x:t>
        </x:is>
      </x:c>
      <x:c r="D35" s="753" t="inlineStr">
        <x:is>
          <x:t xml:space="preserve">https://www.consumerfinance.gov/owning-a-home/loan-estimate/</x:t>
        </x:is>
      </x:c>
      <x:c r="E35" s="753" t="inlineStr">
        <x:is>
          <x:t xml:space="preserve">Use a current, applicable lender estimate</x:t>
        </x:is>
      </x:c>
      <x:c r="F35" s="751" t="n"/>
      <x:c r="G35" s="751" t="n"/>
      <x:c r="H35" s="751" t="n"/>
      <x:c r="I35" s="751" t="n"/>
      <x:c r="J35" s="751" t="n"/>
      <x:c r="K35" s="751" t="n"/>
      <x:c r="L35" s="751" t="n"/>
      <x:c r="M35" s="751" t="n"/>
      <x:c r="N35" s="751" t="n"/>
      <x:c r="O35" s="751" t="n"/>
      <x:c r="P35" s="751" t="n"/>
      <x:c r="Q35" s="751" t="n"/>
      <x:c r="R35" s="751" t="n"/>
    </x:row>
    <x:row r="36"/>
    <x:row r="37">
      <x:c r="C37" s="769" t="inlineStr">
        <x:is>
          <x:t xml:space="preserve">Score evidence log — source, date and reason for every score</x:t>
        </x:is>
      </x:c>
      <x:c r="D37" s="769" t="n"/>
      <x:c r="E37" s="769" t="n"/>
      <x:c r="F37" s="769" t="n"/>
      <x:c r="G37" s="769" t="n"/>
      <x:c r="H37" s="769" t="n"/>
      <x:c r="I37" s="769" t="n"/>
    </x:row>
    <x:row r="38" ht="36" customHeight="1">
      <x:c r="C38" s="1107" t="inlineStr">
        <x:is>
          <x:t xml:space="preserve">Strategy</x:t>
        </x:is>
      </x:c>
      <x:c r="D38" s="1107" t="inlineStr">
        <x:is>
          <x:t xml:space="preserve">Criterion</x:t>
        </x:is>
      </x:c>
      <x:c r="E38" s="1107" t="inlineStr">
        <x:is>
          <x:t xml:space="preserve">Score</x:t>
        </x:is>
      </x:c>
      <x:c r="F38" s="1107" t="inlineStr">
        <x:is>
          <x:t xml:space="preserve">Source / location</x:t>
        </x:is>
      </x:c>
      <x:c r="G38" s="1107" t="inlineStr">
        <x:is>
          <x:t xml:space="preserve">Evidence date</x:t>
        </x:is>
      </x:c>
      <x:c r="H38" s="1107" t="inlineStr">
        <x:is>
          <x:t xml:space="preserve">Reason / control</x:t>
        </x:is>
      </x:c>
      <x:c r="I38" s="1107" t="inlineStr">
        <x:is>
          <x:t xml:space="preserve">Evidence status</x:t>
        </x:is>
      </x:c>
    </x:row>
    <x:row r="39">
      <x:c r="C39" s="738" t="str">
        <x:f>C9</x:f>
        <x:v>Single let / long-term rental</x:v>
      </x:c>
      <x:c r="D39" s="738" t="inlineStr">
        <x:is>
          <x:t xml:space="preserve">Capital fit</x:t>
        </x:is>
      </x:c>
      <x:c r="E39" s="738" t="str">
        <x:f>IF(D9="","",D9)</x:f>
      </x:c>
      <x:c r="F39" s="991" t="n"/>
      <x:c r="G39" s="1055" t="n"/>
      <x:c r="H39" s="991" t="n"/>
      <x:c r="I39" s="738" t="str">
        <x:f>IF(OR(E39="",F39="",NOT(ISNUMBER(G39)),H39=""),"Unverified","Confirmed")</x:f>
        <x:v>Unverified</x:v>
      </x:c>
    </x:row>
    <x:row r="40">
      <x:c r="C40" s="738" t="str">
        <x:f>C9</x:f>
        <x:v>Single let / long-term rental</x:v>
      </x:c>
      <x:c r="D40" s="738" t="inlineStr">
        <x:is>
          <x:t xml:space="preserve">Time fit</x:t>
        </x:is>
      </x:c>
      <x:c r="E40" s="738" t="str">
        <x:f>IF(E9="","",E9)</x:f>
      </x:c>
      <x:c r="F40" s="991" t="n"/>
      <x:c r="G40" s="1055" t="n"/>
      <x:c r="H40" s="991" t="n"/>
      <x:c r="I40" s="738" t="str">
        <x:f>IF(OR(E40="",F40="",NOT(ISNUMBER(G40)),H40=""),"Unverified","Confirmed")</x:f>
        <x:v>Unverified</x:v>
      </x:c>
    </x:row>
    <x:row r="41">
      <x:c r="C41" s="738" t="str">
        <x:f>C9</x:f>
        <x:v>Single let / long-term rental</x:v>
      </x:c>
      <x:c r="D41" s="738" t="inlineStr">
        <x:is>
          <x:t xml:space="preserve">Skill fit</x:t>
        </x:is>
      </x:c>
      <x:c r="E41" s="738" t="str">
        <x:f>IF(F9="","",F9)</x:f>
      </x:c>
      <x:c r="F41" s="991" t="n"/>
      <x:c r="G41" s="1055" t="n"/>
      <x:c r="H41" s="991" t="n"/>
      <x:c r="I41" s="738" t="str">
        <x:f>IF(OR(E41="",F41="",NOT(ISNUMBER(G41)),H41=""),"Unverified","Confirmed")</x:f>
        <x:v>Unverified</x:v>
      </x:c>
    </x:row>
    <x:row r="42">
      <x:c r="C42" s="738" t="str">
        <x:f>C9</x:f>
        <x:v>Single let / long-term rental</x:v>
      </x:c>
      <x:c r="D42" s="738" t="inlineStr">
        <x:is>
          <x:t xml:space="preserve">Income speed</x:t>
        </x:is>
      </x:c>
      <x:c r="E42" s="738" t="str">
        <x:f>IF(G9="","",G9)</x:f>
      </x:c>
      <x:c r="F42" s="991" t="n"/>
      <x:c r="G42" s="1055" t="n"/>
      <x:c r="H42" s="991" t="n"/>
      <x:c r="I42" s="738" t="str">
        <x:f>IF(OR(E42="",F42="",NOT(ISNUMBER(G42)),H42=""),"Unverified","Confirmed")</x:f>
        <x:v>Unverified</x:v>
      </x:c>
    </x:row>
    <x:row r="43">
      <x:c r="C43" s="738" t="str">
        <x:f>C9</x:f>
        <x:v>Single let / long-term rental</x:v>
      </x:c>
      <x:c r="D43" s="738" t="inlineStr">
        <x:is>
          <x:t xml:space="preserve">Resilience</x:t>
        </x:is>
      </x:c>
      <x:c r="E43" s="738" t="str">
        <x:f>IF(H9="","",H9)</x:f>
      </x:c>
      <x:c r="F43" s="991" t="n"/>
      <x:c r="G43" s="1055" t="n"/>
      <x:c r="H43" s="991" t="n"/>
      <x:c r="I43" s="738" t="str">
        <x:f>IF(OR(E43="",F43="",NOT(ISNUMBER(G43)),H43=""),"Unverified","Confirmed")</x:f>
        <x:v>Unverified</x:v>
      </x:c>
    </x:row>
    <x:row r="44">
      <x:c r="C44" s="738" t="str">
        <x:f>C9</x:f>
        <x:v>Single let / long-term rental</x:v>
      </x:c>
      <x:c r="D44" s="738" t="inlineStr">
        <x:is>
          <x:t xml:space="preserve">Complexity</x:t>
        </x:is>
      </x:c>
      <x:c r="E44" s="738" t="str">
        <x:f>IF(I9="","",I9)</x:f>
      </x:c>
      <x:c r="F44" s="991" t="n"/>
      <x:c r="G44" s="1055" t="n"/>
      <x:c r="H44" s="991" t="n"/>
      <x:c r="I44" s="738" t="str">
        <x:f>IF(OR(E44="",F44="",NOT(ISNUMBER(G44)),H44=""),"Unverified","Confirmed")</x:f>
        <x:v>Unverified</x:v>
      </x:c>
    </x:row>
    <x:row r="45">
      <x:c r="C45" s="738" t="str">
        <x:f>C9</x:f>
        <x:v>Single let / long-term rental</x:v>
      </x:c>
      <x:c r="D45" s="738" t="inlineStr">
        <x:is>
          <x:t xml:space="preserve">Exit options</x:t>
        </x:is>
      </x:c>
      <x:c r="E45" s="738" t="str">
        <x:f>IF(J9="","",J9)</x:f>
      </x:c>
      <x:c r="F45" s="991" t="n"/>
      <x:c r="G45" s="1055" t="n"/>
      <x:c r="H45" s="991" t="n"/>
      <x:c r="I45" s="738" t="str">
        <x:f>IF(OR(E45="",F45="",NOT(ISNUMBER(G45)),H45=""),"Unverified","Confirmed")</x:f>
        <x:v>Unverified</x:v>
      </x:c>
    </x:row>
    <x:row r="46">
      <x:c r="C46" s="738" t="str">
        <x:f>C10</x:f>
        <x:v>Shared housing / HMO</x:v>
      </x:c>
      <x:c r="D46" s="738" t="inlineStr">
        <x:is>
          <x:t xml:space="preserve">Capital fit</x:t>
        </x:is>
      </x:c>
      <x:c r="E46" s="738" t="str">
        <x:f>IF(D10="","",D10)</x:f>
      </x:c>
      <x:c r="F46" s="991" t="n"/>
      <x:c r="G46" s="1055" t="n"/>
      <x:c r="H46" s="991" t="n"/>
      <x:c r="I46" s="738" t="str">
        <x:f>IF(OR(E46="",F46="",NOT(ISNUMBER(G46)),H46=""),"Unverified","Confirmed")</x:f>
        <x:v>Unverified</x:v>
      </x:c>
    </x:row>
    <x:row r="47">
      <x:c r="C47" s="738" t="str">
        <x:f>C10</x:f>
        <x:v>Shared housing / HMO</x:v>
      </x:c>
      <x:c r="D47" s="738" t="inlineStr">
        <x:is>
          <x:t xml:space="preserve">Time fit</x:t>
        </x:is>
      </x:c>
      <x:c r="E47" s="738" t="str">
        <x:f>IF(E10="","",E10)</x:f>
      </x:c>
      <x:c r="F47" s="991" t="n"/>
      <x:c r="G47" s="1055" t="n"/>
      <x:c r="H47" s="991" t="n"/>
      <x:c r="I47" s="738" t="str">
        <x:f>IF(OR(E47="",F47="",NOT(ISNUMBER(G47)),H47=""),"Unverified","Confirmed")</x:f>
        <x:v>Unverified</x:v>
      </x:c>
    </x:row>
    <x:row r="48">
      <x:c r="C48" s="738" t="str">
        <x:f>C10</x:f>
        <x:v>Shared housing / HMO</x:v>
      </x:c>
      <x:c r="D48" s="738" t="inlineStr">
        <x:is>
          <x:t xml:space="preserve">Skill fit</x:t>
        </x:is>
      </x:c>
      <x:c r="E48" s="738" t="str">
        <x:f>IF(F10="","",F10)</x:f>
      </x:c>
      <x:c r="F48" s="991" t="n"/>
      <x:c r="G48" s="1055" t="n"/>
      <x:c r="H48" s="991" t="n"/>
      <x:c r="I48" s="738" t="str">
        <x:f>IF(OR(E48="",F48="",NOT(ISNUMBER(G48)),H48=""),"Unverified","Confirmed")</x:f>
        <x:v>Unverified</x:v>
      </x:c>
    </x:row>
    <x:row r="49">
      <x:c r="C49" s="738" t="str">
        <x:f>C10</x:f>
        <x:v>Shared housing / HMO</x:v>
      </x:c>
      <x:c r="D49" s="738" t="inlineStr">
        <x:is>
          <x:t xml:space="preserve">Income speed</x:t>
        </x:is>
      </x:c>
      <x:c r="E49" s="738" t="str">
        <x:f>IF(G10="","",G10)</x:f>
      </x:c>
      <x:c r="F49" s="991" t="n"/>
      <x:c r="G49" s="1055" t="n"/>
      <x:c r="H49" s="991" t="n"/>
      <x:c r="I49" s="738" t="str">
        <x:f>IF(OR(E49="",F49="",NOT(ISNUMBER(G49)),H49=""),"Unverified","Confirmed")</x:f>
        <x:v>Unverified</x:v>
      </x:c>
    </x:row>
    <x:row r="50">
      <x:c r="C50" s="738" t="str">
        <x:f>C10</x:f>
        <x:v>Shared housing / HMO</x:v>
      </x:c>
      <x:c r="D50" s="738" t="inlineStr">
        <x:is>
          <x:t xml:space="preserve">Resilience</x:t>
        </x:is>
      </x:c>
      <x:c r="E50" s="738" t="str">
        <x:f>IF(H10="","",H10)</x:f>
      </x:c>
      <x:c r="F50" s="991" t="n"/>
      <x:c r="G50" s="1055" t="n"/>
      <x:c r="H50" s="991" t="n"/>
      <x:c r="I50" s="738" t="str">
        <x:f>IF(OR(E50="",F50="",NOT(ISNUMBER(G50)),H50=""),"Unverified","Confirmed")</x:f>
        <x:v>Unverified</x:v>
      </x:c>
    </x:row>
    <x:row r="51">
      <x:c r="C51" s="738" t="str">
        <x:f>C10</x:f>
        <x:v>Shared housing / HMO</x:v>
      </x:c>
      <x:c r="D51" s="738" t="inlineStr">
        <x:is>
          <x:t xml:space="preserve">Complexity</x:t>
        </x:is>
      </x:c>
      <x:c r="E51" s="738" t="str">
        <x:f>IF(I10="","",I10)</x:f>
      </x:c>
      <x:c r="F51" s="991" t="n"/>
      <x:c r="G51" s="1055" t="n"/>
      <x:c r="H51" s="991" t="n"/>
      <x:c r="I51" s="738" t="str">
        <x:f>IF(OR(E51="",F51="",NOT(ISNUMBER(G51)),H51=""),"Unverified","Confirmed")</x:f>
        <x:v>Unverified</x:v>
      </x:c>
    </x:row>
    <x:row r="52">
      <x:c r="C52" s="738" t="str">
        <x:f>C10</x:f>
        <x:v>Shared housing / HMO</x:v>
      </x:c>
      <x:c r="D52" s="738" t="inlineStr">
        <x:is>
          <x:t xml:space="preserve">Exit options</x:t>
        </x:is>
      </x:c>
      <x:c r="E52" s="738" t="str">
        <x:f>IF(J10="","",J10)</x:f>
      </x:c>
      <x:c r="F52" s="991" t="n"/>
      <x:c r="G52" s="1055" t="n"/>
      <x:c r="H52" s="991" t="n"/>
      <x:c r="I52" s="738" t="str">
        <x:f>IF(OR(E52="",F52="",NOT(ISNUMBER(G52)),H52=""),"Unverified","Confirmed")</x:f>
        <x:v>Unverified</x:v>
      </x:c>
    </x:row>
    <x:row r="53">
      <x:c r="C53" s="738" t="str">
        <x:f>C11</x:f>
        <x:v>Short-term rental</x:v>
      </x:c>
      <x:c r="D53" s="738" t="inlineStr">
        <x:is>
          <x:t xml:space="preserve">Capital fit</x:t>
        </x:is>
      </x:c>
      <x:c r="E53" s="738" t="str">
        <x:f>IF(D11="","",D11)</x:f>
      </x:c>
      <x:c r="F53" s="991" t="n"/>
      <x:c r="G53" s="1055" t="n"/>
      <x:c r="H53" s="991" t="n"/>
      <x:c r="I53" s="738" t="str">
        <x:f>IF(OR(E53="",F53="",NOT(ISNUMBER(G53)),H53=""),"Unverified","Confirmed")</x:f>
        <x:v>Unverified</x:v>
      </x:c>
    </x:row>
    <x:row r="54">
      <x:c r="C54" s="738" t="str">
        <x:f>C11</x:f>
        <x:v>Short-term rental</x:v>
      </x:c>
      <x:c r="D54" s="738" t="inlineStr">
        <x:is>
          <x:t xml:space="preserve">Time fit</x:t>
        </x:is>
      </x:c>
      <x:c r="E54" s="738" t="str">
        <x:f>IF(E11="","",E11)</x:f>
      </x:c>
      <x:c r="F54" s="991" t="n"/>
      <x:c r="G54" s="1055" t="n"/>
      <x:c r="H54" s="991" t="n"/>
      <x:c r="I54" s="738" t="str">
        <x:f>IF(OR(E54="",F54="",NOT(ISNUMBER(G54)),H54=""),"Unverified","Confirmed")</x:f>
        <x:v>Unverified</x:v>
      </x:c>
    </x:row>
    <x:row r="55">
      <x:c r="C55" s="738" t="str">
        <x:f>C11</x:f>
        <x:v>Short-term rental</x:v>
      </x:c>
      <x:c r="D55" s="738" t="inlineStr">
        <x:is>
          <x:t xml:space="preserve">Skill fit</x:t>
        </x:is>
      </x:c>
      <x:c r="E55" s="738" t="str">
        <x:f>IF(F11="","",F11)</x:f>
      </x:c>
      <x:c r="F55" s="991" t="n"/>
      <x:c r="G55" s="1055" t="n"/>
      <x:c r="H55" s="991" t="n"/>
      <x:c r="I55" s="738" t="str">
        <x:f>IF(OR(E55="",F55="",NOT(ISNUMBER(G55)),H55=""),"Unverified","Confirmed")</x:f>
        <x:v>Unverified</x:v>
      </x:c>
    </x:row>
    <x:row r="56">
      <x:c r="C56" s="738" t="str">
        <x:f>C11</x:f>
        <x:v>Short-term rental</x:v>
      </x:c>
      <x:c r="D56" s="738" t="inlineStr">
        <x:is>
          <x:t xml:space="preserve">Income speed</x:t>
        </x:is>
      </x:c>
      <x:c r="E56" s="738" t="str">
        <x:f>IF(G11="","",G11)</x:f>
      </x:c>
      <x:c r="F56" s="991" t="n"/>
      <x:c r="G56" s="1055" t="n"/>
      <x:c r="H56" s="991" t="n"/>
      <x:c r="I56" s="738" t="str">
        <x:f>IF(OR(E56="",F56="",NOT(ISNUMBER(G56)),H56=""),"Unverified","Confirmed")</x:f>
        <x:v>Unverified</x:v>
      </x:c>
    </x:row>
    <x:row r="57">
      <x:c r="C57" s="738" t="str">
        <x:f>C11</x:f>
        <x:v>Short-term rental</x:v>
      </x:c>
      <x:c r="D57" s="738" t="inlineStr">
        <x:is>
          <x:t xml:space="preserve">Resilience</x:t>
        </x:is>
      </x:c>
      <x:c r="E57" s="738" t="str">
        <x:f>IF(H11="","",H11)</x:f>
      </x:c>
      <x:c r="F57" s="991" t="n"/>
      <x:c r="G57" s="1055" t="n"/>
      <x:c r="H57" s="991" t="n"/>
      <x:c r="I57" s="738" t="str">
        <x:f>IF(OR(E57="",F57="",NOT(ISNUMBER(G57)),H57=""),"Unverified","Confirmed")</x:f>
        <x:v>Unverified</x:v>
      </x:c>
    </x:row>
    <x:row r="58">
      <x:c r="C58" s="738" t="str">
        <x:f>C11</x:f>
        <x:v>Short-term rental</x:v>
      </x:c>
      <x:c r="D58" s="738" t="inlineStr">
        <x:is>
          <x:t xml:space="preserve">Complexity</x:t>
        </x:is>
      </x:c>
      <x:c r="E58" s="738" t="str">
        <x:f>IF(I11="","",I11)</x:f>
      </x:c>
      <x:c r="F58" s="991" t="n"/>
      <x:c r="G58" s="1055" t="n"/>
      <x:c r="H58" s="991" t="n"/>
      <x:c r="I58" s="738" t="str">
        <x:f>IF(OR(E58="",F58="",NOT(ISNUMBER(G58)),H58=""),"Unverified","Confirmed")</x:f>
        <x:v>Unverified</x:v>
      </x:c>
    </x:row>
    <x:row r="59">
      <x:c r="C59" s="738" t="str">
        <x:f>C11</x:f>
        <x:v>Short-term rental</x:v>
      </x:c>
      <x:c r="D59" s="738" t="inlineStr">
        <x:is>
          <x:t xml:space="preserve">Exit options</x:t>
        </x:is>
      </x:c>
      <x:c r="E59" s="738" t="str">
        <x:f>IF(J11="","",J11)</x:f>
      </x:c>
      <x:c r="F59" s="991" t="n"/>
      <x:c r="G59" s="1055" t="n"/>
      <x:c r="H59" s="991" t="n"/>
      <x:c r="I59" s="738" t="str">
        <x:f>IF(OR(E59="",F59="",NOT(ISNUMBER(G59)),H59=""),"Unverified","Confirmed")</x:f>
        <x:v>Unverified</x:v>
      </x:c>
    </x:row>
    <x:row r="60">
      <x:c r="C60" s="738" t="str">
        <x:f>C12</x:f>
        <x:v>Refurbish and resell</x:v>
      </x:c>
      <x:c r="D60" s="738" t="inlineStr">
        <x:is>
          <x:t xml:space="preserve">Capital fit</x:t>
        </x:is>
      </x:c>
      <x:c r="E60" s="738" t="str">
        <x:f>IF(D12="","",D12)</x:f>
      </x:c>
      <x:c r="F60" s="991" t="n"/>
      <x:c r="G60" s="1055" t="n"/>
      <x:c r="H60" s="991" t="n"/>
      <x:c r="I60" s="738" t="str">
        <x:f>IF(OR(E60="",F60="",NOT(ISNUMBER(G60)),H60=""),"Unverified","Confirmed")</x:f>
        <x:v>Unverified</x:v>
      </x:c>
    </x:row>
    <x:row r="61">
      <x:c r="C61" s="738" t="str">
        <x:f>C12</x:f>
        <x:v>Refurbish and resell</x:v>
      </x:c>
      <x:c r="D61" s="738" t="inlineStr">
        <x:is>
          <x:t xml:space="preserve">Time fit</x:t>
        </x:is>
      </x:c>
      <x:c r="E61" s="738" t="str">
        <x:f>IF(E12="","",E12)</x:f>
      </x:c>
      <x:c r="F61" s="991" t="n"/>
      <x:c r="G61" s="1055" t="n"/>
      <x:c r="H61" s="991" t="n"/>
      <x:c r="I61" s="738" t="str">
        <x:f>IF(OR(E61="",F61="",NOT(ISNUMBER(G61)),H61=""),"Unverified","Confirmed")</x:f>
        <x:v>Unverified</x:v>
      </x:c>
    </x:row>
    <x:row r="62">
      <x:c r="C62" s="738" t="str">
        <x:f>C12</x:f>
        <x:v>Refurbish and resell</x:v>
      </x:c>
      <x:c r="D62" s="738" t="inlineStr">
        <x:is>
          <x:t xml:space="preserve">Skill fit</x:t>
        </x:is>
      </x:c>
      <x:c r="E62" s="738" t="str">
        <x:f>IF(F12="","",F12)</x:f>
      </x:c>
      <x:c r="F62" s="991" t="n"/>
      <x:c r="G62" s="1055" t="n"/>
      <x:c r="H62" s="991" t="n"/>
      <x:c r="I62" s="738" t="str">
        <x:f>IF(OR(E62="",F62="",NOT(ISNUMBER(G62)),H62=""),"Unverified","Confirmed")</x:f>
        <x:v>Unverified</x:v>
      </x:c>
    </x:row>
    <x:row r="63">
      <x:c r="C63" s="738" t="str">
        <x:f>C12</x:f>
        <x:v>Refurbish and resell</x:v>
      </x:c>
      <x:c r="D63" s="738" t="inlineStr">
        <x:is>
          <x:t xml:space="preserve">Income speed</x:t>
        </x:is>
      </x:c>
      <x:c r="E63" s="738" t="str">
        <x:f>IF(G12="","",G12)</x:f>
      </x:c>
      <x:c r="F63" s="991" t="n"/>
      <x:c r="G63" s="1055" t="n"/>
      <x:c r="H63" s="991" t="n"/>
      <x:c r="I63" s="738" t="str">
        <x:f>IF(OR(E63="",F63="",NOT(ISNUMBER(G63)),H63=""),"Unverified","Confirmed")</x:f>
        <x:v>Unverified</x:v>
      </x:c>
    </x:row>
    <x:row r="64">
      <x:c r="C64" s="738" t="str">
        <x:f>C12</x:f>
        <x:v>Refurbish and resell</x:v>
      </x:c>
      <x:c r="D64" s="738" t="inlineStr">
        <x:is>
          <x:t xml:space="preserve">Resilience</x:t>
        </x:is>
      </x:c>
      <x:c r="E64" s="738" t="str">
        <x:f>IF(H12="","",H12)</x:f>
      </x:c>
      <x:c r="F64" s="991" t="n"/>
      <x:c r="G64" s="1055" t="n"/>
      <x:c r="H64" s="991" t="n"/>
      <x:c r="I64" s="738" t="str">
        <x:f>IF(OR(E64="",F64="",NOT(ISNUMBER(G64)),H64=""),"Unverified","Confirmed")</x:f>
        <x:v>Unverified</x:v>
      </x:c>
    </x:row>
    <x:row r="65">
      <x:c r="C65" s="738" t="str">
        <x:f>C12</x:f>
        <x:v>Refurbish and resell</x:v>
      </x:c>
      <x:c r="D65" s="738" t="inlineStr">
        <x:is>
          <x:t xml:space="preserve">Complexity</x:t>
        </x:is>
      </x:c>
      <x:c r="E65" s="738" t="str">
        <x:f>IF(I12="","",I12)</x:f>
      </x:c>
      <x:c r="F65" s="991" t="n"/>
      <x:c r="G65" s="1055" t="n"/>
      <x:c r="H65" s="991" t="n"/>
      <x:c r="I65" s="738" t="str">
        <x:f>IF(OR(E65="",F65="",NOT(ISNUMBER(G65)),H65=""),"Unverified","Confirmed")</x:f>
        <x:v>Unverified</x:v>
      </x:c>
    </x:row>
    <x:row r="66">
      <x:c r="C66" s="738" t="str">
        <x:f>C12</x:f>
        <x:v>Refurbish and resell</x:v>
      </x:c>
      <x:c r="D66" s="738" t="inlineStr">
        <x:is>
          <x:t xml:space="preserve">Exit options</x:t>
        </x:is>
      </x:c>
      <x:c r="E66" s="738" t="str">
        <x:f>IF(J12="","",J12)</x:f>
      </x:c>
      <x:c r="F66" s="991" t="n"/>
      <x:c r="G66" s="1055" t="n"/>
      <x:c r="H66" s="991" t="n"/>
      <x:c r="I66" s="738" t="str">
        <x:f>IF(OR(E66="",F66="",NOT(ISNUMBER(G66)),H66=""),"Unverified","Confirmed")</x:f>
        <x:v>Unverified</x:v>
      </x:c>
    </x:row>
    <x:row r="67">
      <x:c r="C67" s="738" t="str">
        <x:f>C13</x:f>
        <x:v>Development</x:v>
      </x:c>
      <x:c r="D67" s="738" t="inlineStr">
        <x:is>
          <x:t xml:space="preserve">Capital fit</x:t>
        </x:is>
      </x:c>
      <x:c r="E67" s="738" t="str">
        <x:f>IF(D13="","",D13)</x:f>
      </x:c>
      <x:c r="F67" s="991" t="n"/>
      <x:c r="G67" s="1055" t="n"/>
      <x:c r="H67" s="991" t="n"/>
      <x:c r="I67" s="738" t="str">
        <x:f>IF(OR(E67="",F67="",NOT(ISNUMBER(G67)),H67=""),"Unverified","Confirmed")</x:f>
        <x:v>Unverified</x:v>
      </x:c>
    </x:row>
    <x:row r="68">
      <x:c r="C68" s="738" t="str">
        <x:f>C13</x:f>
        <x:v>Development</x:v>
      </x:c>
      <x:c r="D68" s="738" t="inlineStr">
        <x:is>
          <x:t xml:space="preserve">Time fit</x:t>
        </x:is>
      </x:c>
      <x:c r="E68" s="738" t="str">
        <x:f>IF(E13="","",E13)</x:f>
      </x:c>
      <x:c r="F68" s="991" t="n"/>
      <x:c r="G68" s="1055" t="n"/>
      <x:c r="H68" s="991" t="n"/>
      <x:c r="I68" s="738" t="str">
        <x:f>IF(OR(E68="",F68="",NOT(ISNUMBER(G68)),H68=""),"Unverified","Confirmed")</x:f>
        <x:v>Unverified</x:v>
      </x:c>
    </x:row>
    <x:row r="69">
      <x:c r="C69" s="738" t="str">
        <x:f>C13</x:f>
        <x:v>Development</x:v>
      </x:c>
      <x:c r="D69" s="738" t="inlineStr">
        <x:is>
          <x:t xml:space="preserve">Skill fit</x:t>
        </x:is>
      </x:c>
      <x:c r="E69" s="738" t="str">
        <x:f>IF(F13="","",F13)</x:f>
      </x:c>
      <x:c r="F69" s="991" t="n"/>
      <x:c r="G69" s="1055" t="n"/>
      <x:c r="H69" s="991" t="n"/>
      <x:c r="I69" s="738" t="str">
        <x:f>IF(OR(E69="",F69="",NOT(ISNUMBER(G69)),H69=""),"Unverified","Confirmed")</x:f>
        <x:v>Unverified</x:v>
      </x:c>
    </x:row>
    <x:row r="70">
      <x:c r="C70" s="738" t="str">
        <x:f>C13</x:f>
        <x:v>Development</x:v>
      </x:c>
      <x:c r="D70" s="738" t="inlineStr">
        <x:is>
          <x:t xml:space="preserve">Income speed</x:t>
        </x:is>
      </x:c>
      <x:c r="E70" s="738" t="str">
        <x:f>IF(G13="","",G13)</x:f>
      </x:c>
      <x:c r="F70" s="991" t="n"/>
      <x:c r="G70" s="1055" t="n"/>
      <x:c r="H70" s="991" t="n"/>
      <x:c r="I70" s="738" t="str">
        <x:f>IF(OR(E70="",F70="",NOT(ISNUMBER(G70)),H70=""),"Unverified","Confirmed")</x:f>
        <x:v>Unverified</x:v>
      </x:c>
    </x:row>
    <x:row r="71">
      <x:c r="C71" s="738" t="str">
        <x:f>C13</x:f>
        <x:v>Development</x:v>
      </x:c>
      <x:c r="D71" s="738" t="inlineStr">
        <x:is>
          <x:t xml:space="preserve">Resilience</x:t>
        </x:is>
      </x:c>
      <x:c r="E71" s="738" t="str">
        <x:f>IF(H13="","",H13)</x:f>
      </x:c>
      <x:c r="F71" s="991" t="n"/>
      <x:c r="G71" s="1055" t="n"/>
      <x:c r="H71" s="991" t="n"/>
      <x:c r="I71" s="738" t="str">
        <x:f>IF(OR(E71="",F71="",NOT(ISNUMBER(G71)),H71=""),"Unverified","Confirmed")</x:f>
        <x:v>Unverified</x:v>
      </x:c>
    </x:row>
    <x:row r="72">
      <x:c r="C72" s="738" t="str">
        <x:f>C13</x:f>
        <x:v>Development</x:v>
      </x:c>
      <x:c r="D72" s="738" t="inlineStr">
        <x:is>
          <x:t xml:space="preserve">Complexity</x:t>
        </x:is>
      </x:c>
      <x:c r="E72" s="738" t="str">
        <x:f>IF(I13="","",I13)</x:f>
      </x:c>
      <x:c r="F72" s="991" t="n"/>
      <x:c r="G72" s="1055" t="n"/>
      <x:c r="H72" s="991" t="n"/>
      <x:c r="I72" s="738" t="str">
        <x:f>IF(OR(E72="",F72="",NOT(ISNUMBER(G72)),H72=""),"Unverified","Confirmed")</x:f>
        <x:v>Unverified</x:v>
      </x:c>
    </x:row>
    <x:row r="73">
      <x:c r="C73" s="738" t="str">
        <x:f>C13</x:f>
        <x:v>Development</x:v>
      </x:c>
      <x:c r="D73" s="738" t="inlineStr">
        <x:is>
          <x:t xml:space="preserve">Exit options</x:t>
        </x:is>
      </x:c>
      <x:c r="E73" s="738" t="str">
        <x:f>IF(J13="","",J13)</x:f>
      </x:c>
      <x:c r="F73" s="991" t="n"/>
      <x:c r="G73" s="1055" t="n"/>
      <x:c r="H73" s="991" t="n"/>
      <x:c r="I73" s="738" t="str">
        <x:f>IF(OR(E73="",F73="",NOT(ISNUMBER(G73)),H73=""),"Unverified","Confirmed")</x:f>
        <x:v>Unverified</x:v>
      </x:c>
    </x:row>
    <x:row r="74">
      <x:c r="C74" s="738" t="str">
        <x:f>C14</x:f>
        <x:v>Control strategy / master lease</x:v>
      </x:c>
      <x:c r="D74" s="738" t="inlineStr">
        <x:is>
          <x:t xml:space="preserve">Capital fit</x:t>
        </x:is>
      </x:c>
      <x:c r="E74" s="738" t="str">
        <x:f>IF(D14="","",D14)</x:f>
      </x:c>
      <x:c r="F74" s="991" t="n"/>
      <x:c r="G74" s="1055" t="n"/>
      <x:c r="H74" s="991" t="n"/>
      <x:c r="I74" s="738" t="str">
        <x:f>IF(OR(E74="",F74="",NOT(ISNUMBER(G74)),H74=""),"Unverified","Confirmed")</x:f>
        <x:v>Unverified</x:v>
      </x:c>
    </x:row>
    <x:row r="75">
      <x:c r="C75" s="738" t="str">
        <x:f>C14</x:f>
        <x:v>Control strategy / master lease</x:v>
      </x:c>
      <x:c r="D75" s="738" t="inlineStr">
        <x:is>
          <x:t xml:space="preserve">Time fit</x:t>
        </x:is>
      </x:c>
      <x:c r="E75" s="738" t="str">
        <x:f>IF(E14="","",E14)</x:f>
      </x:c>
      <x:c r="F75" s="991" t="n"/>
      <x:c r="G75" s="1055" t="n"/>
      <x:c r="H75" s="991" t="n"/>
      <x:c r="I75" s="738" t="str">
        <x:f>IF(OR(E75="",F75="",NOT(ISNUMBER(G75)),H75=""),"Unverified","Confirmed")</x:f>
        <x:v>Unverified</x:v>
      </x:c>
    </x:row>
    <x:row r="76">
      <x:c r="C76" s="738" t="str">
        <x:f>C14</x:f>
        <x:v>Control strategy / master lease</x:v>
      </x:c>
      <x:c r="D76" s="738" t="inlineStr">
        <x:is>
          <x:t xml:space="preserve">Skill fit</x:t>
        </x:is>
      </x:c>
      <x:c r="E76" s="738" t="str">
        <x:f>IF(F14="","",F14)</x:f>
      </x:c>
      <x:c r="F76" s="991" t="n"/>
      <x:c r="G76" s="1055" t="n"/>
      <x:c r="H76" s="991" t="n"/>
      <x:c r="I76" s="738" t="str">
        <x:f>IF(OR(E76="",F76="",NOT(ISNUMBER(G76)),H76=""),"Unverified","Confirmed")</x:f>
        <x:v>Unverified</x:v>
      </x:c>
    </x:row>
    <x:row r="77">
      <x:c r="C77" s="738" t="str">
        <x:f>C14</x:f>
        <x:v>Control strategy / master lease</x:v>
      </x:c>
      <x:c r="D77" s="738" t="inlineStr">
        <x:is>
          <x:t xml:space="preserve">Income speed</x:t>
        </x:is>
      </x:c>
      <x:c r="E77" s="738" t="str">
        <x:f>IF(G14="","",G14)</x:f>
      </x:c>
      <x:c r="F77" s="991" t="n"/>
      <x:c r="G77" s="1055" t="n"/>
      <x:c r="H77" s="991" t="n"/>
      <x:c r="I77" s="738" t="str">
        <x:f>IF(OR(E77="",F77="",NOT(ISNUMBER(G77)),H77=""),"Unverified","Confirmed")</x:f>
        <x:v>Unverified</x:v>
      </x:c>
    </x:row>
    <x:row r="78">
      <x:c r="C78" s="738" t="str">
        <x:f>C14</x:f>
        <x:v>Control strategy / master lease</x:v>
      </x:c>
      <x:c r="D78" s="738" t="inlineStr">
        <x:is>
          <x:t xml:space="preserve">Resilience</x:t>
        </x:is>
      </x:c>
      <x:c r="E78" s="738" t="str">
        <x:f>IF(H14="","",H14)</x:f>
      </x:c>
      <x:c r="F78" s="991" t="n"/>
      <x:c r="G78" s="1055" t="n"/>
      <x:c r="H78" s="991" t="n"/>
      <x:c r="I78" s="738" t="str">
        <x:f>IF(OR(E78="",F78="",NOT(ISNUMBER(G78)),H78=""),"Unverified","Confirmed")</x:f>
        <x:v>Unverified</x:v>
      </x:c>
    </x:row>
    <x:row r="79">
      <x:c r="C79" s="738" t="str">
        <x:f>C14</x:f>
        <x:v>Control strategy / master lease</x:v>
      </x:c>
      <x:c r="D79" s="738" t="inlineStr">
        <x:is>
          <x:t xml:space="preserve">Complexity</x:t>
        </x:is>
      </x:c>
      <x:c r="E79" s="738" t="str">
        <x:f>IF(I14="","",I14)</x:f>
      </x:c>
      <x:c r="F79" s="991" t="n"/>
      <x:c r="G79" s="1055" t="n"/>
      <x:c r="H79" s="991" t="n"/>
      <x:c r="I79" s="738" t="str">
        <x:f>IF(OR(E79="",F79="",NOT(ISNUMBER(G79)),H79=""),"Unverified","Confirmed")</x:f>
        <x:v>Unverified</x:v>
      </x:c>
    </x:row>
    <x:row r="80">
      <x:c r="C80" s="738" t="str">
        <x:f>C14</x:f>
        <x:v>Control strategy / master lease</x:v>
      </x:c>
      <x:c r="D80" s="738" t="inlineStr">
        <x:is>
          <x:t xml:space="preserve">Exit options</x:t>
        </x:is>
      </x:c>
      <x:c r="E80" s="738" t="str">
        <x:f>IF(J14="","",J14)</x:f>
      </x:c>
      <x:c r="F80" s="991" t="n"/>
      <x:c r="G80" s="1055" t="n"/>
      <x:c r="H80" s="991" t="n"/>
      <x:c r="I80" s="738" t="str">
        <x:f>IF(OR(E80="",F80="",NOT(ISNUMBER(G80)),H80=""),"Unverified","Confirmed")</x:f>
        <x:v>Unverified</x:v>
      </x:c>
    </x:row>
  </x:sheetData>
  <x:sheetProtection selectLockedCells="0" selectUnlockedCells="0" sheet="1" objects="1" insertRows="1" insertHyperlinks="1" autoFilter="1" scenarios="1" formatColumns="1" deleteColumns="1" insertColumns="1" pivotTables="1" deleteRows="1" formatCells="1" formatRows="1" sort="1"/>
  <x:dataValidations count="3">
    <x:dataValidation type="whole" operator="between" allowBlank="0" showDropDown="0" showInputMessage="0" showErrorMessage="0" sqref="D9:J14">
      <x:formula1>1</x:formula1>
      <x:formula2>5</x:formula2>
    </x:dataValidation>
    <x:dataValidation type="list" allowBlank="0" showDropDown="0" showInputMessage="0" showErrorMessage="0" sqref="M9:Q14">
      <x:formula1>"Clear,Unverified,Fatal"</x:formula1>
    </x:dataValidation>
    <x:dataValidation type="list" allowBlank="0" showDropDown="0" showInputMessage="0" showErrorMessage="0" sqref="D22">
      <x:formula1>"Yes,No"</x:formula1>
    </x:dataValidation>
  </x:dataValidations>
  <x:hyperlinks>
    <x:hyperlink ref="C1" location="'Start Here'!B2"/>
    <x:hyperlink xmlns:r="http://schemas.openxmlformats.org/officeDocument/2006/relationships" ref="D32" r:id="Raa3718b133ed4213"/>
    <x:hyperlink xmlns:r="http://schemas.openxmlformats.org/officeDocument/2006/relationships" ref="D33" r:id="R021996c50cd94c98"/>
    <x:hyperlink xmlns:r="http://schemas.openxmlformats.org/officeDocument/2006/relationships" ref="D34" r:id="R0968064e2a684f04"/>
    <x:hyperlink xmlns:r="http://schemas.openxmlformats.org/officeDocument/2006/relationships" ref="D35" r:id="Ra9b10b8fe1e6489d"/>
  </x:hyperlinks>
  <x:pageMargins left="0.7" right="0.7" top="0.75" bottom="0.75" header="0.3" footer="0.3"/>
</x:worksheet>
</file>

<file path=xl/worksheets/sheet21.xml><?xml version="1.0" encoding="utf-8"?>
<x:worksheet xmlns:x="http://schemas.openxmlformats.org/spreadsheetml/2006/main">
  <x:sheetPr>
    <x:tabColor rgb="FFCDA83E"/>
  </x:sheetPr>
  <x:sheetViews>
    <x:sheetView showGridLines="0" workbookViewId="0"/>
  </x:sheetViews>
  <x:sheetFormatPr baseColWidth="8" defaultRowHeight="15"/>
  <x:cols>
    <x:col min="3" max="3" width="24" customWidth="1"/>
    <x:col min="4" max="4" width="32" customWidth="1"/>
    <x:col min="5" max="5" width="26" customWidth="1"/>
    <x:col min="6" max="6" width="17" customWidth="1"/>
    <x:col min="7" max="7" width="28" customWidth="1"/>
    <x:col min="8" max="8" width="26" customWidth="1"/>
    <x:col min="9" max="9" width="19" customWidth="1"/>
    <x:col min="10" max="10" width="21" customWidth="1"/>
    <x:col min="11" max="11" width="25" customWidth="1"/>
    <x:col min="12" max="12" width="19" customWidth="1"/>
    <x:col min="13" max="13" width="18" customWidth="1"/>
    <x:col min="14" max="14" width="22" customWidth="1"/>
  </x:cols>
  <x:sheetData>
    <x:row r="1">
      <x:c r="C1" s="1034" t="inlineStr">
        <x:is>
          <x:t xml:space="preserve">Start Here · Toolkit guide</x:t>
        </x:is>
      </x:c>
    </x:row>
    <x:row r="2">
      <x:c r="C2" s="784" t="inlineStr">
        <x:is>
          <x:t xml:space="preserve">Advanced Strategy Readiness Gates</x:t>
        </x:is>
      </x:c>
      <x:c r="D2" s="784" t="n"/>
      <x:c r="E2" s="784" t="n"/>
      <x:c r="F2" s="784" t="n"/>
      <x:c r="G2" s="784" t="n"/>
      <x:c r="H2" s="784" t="n"/>
      <x:c r="I2" s="784" t="n"/>
      <x:c r="J2" s="784" t="n"/>
      <x:c r="K2" s="784" t="n"/>
      <x:c r="L2" s="784" t="n"/>
      <x:c r="M2" s="784" t="n"/>
    </x:row>
    <x:row r="3">
      <x:c r="C3" s="785" t="n"/>
      <x:c r="D3" s="785" t="n"/>
      <x:c r="E3" s="785" t="n"/>
      <x:c r="F3" s="785" t="n"/>
      <x:c r="G3" s="785" t="n"/>
      <x:c r="H3" s="785" t="n"/>
      <x:c r="I3" s="785" t="n"/>
      <x:c r="J3" s="785" t="n"/>
      <x:c r="K3" s="785" t="n"/>
      <x:c r="L3" s="785" t="n"/>
      <x:c r="M3" s="785" t="n"/>
    </x:row>
    <x:row r="4">
      <x:c r="C4" s="732" t="inlineStr">
        <x:is>
          <x:t xml:space="preserve">Lesson 3.3 · Test the exact operator, use, property, jurisdiction, funding and insurer before committing.</x:t>
        </x:is>
      </x:c>
      <x:c r="D4" s="732" t="n"/>
      <x:c r="E4" s="732" t="n"/>
      <x:c r="F4" s="732" t="n"/>
      <x:c r="G4" s="732" t="n"/>
      <x:c r="H4" s="732" t="n"/>
      <x:c r="I4" s="732" t="n"/>
      <x:c r="J4" s="732" t="n"/>
      <x:c r="K4" s="732" t="n"/>
      <x:c r="L4" s="732" t="n"/>
      <x:c r="M4" s="732" t="n"/>
    </x:row>
    <x:row r="5"/>
    <x:row r="6">
      <x:c r="C6" s="738" t="inlineStr">
        <x:is>
          <x:t xml:space="preserve">Strategy / property</x:t>
        </x:is>
      </x:c>
      <x:c r="D6" s="996" t="n"/>
      <x:c r="E6" s="738" t="n"/>
      <x:c r="F6" s="738" t="inlineStr">
        <x:is>
          <x:t xml:space="preserve">Jurisdiction</x:t>
        </x:is>
      </x:c>
      <x:c r="G6" s="996" t="n"/>
      <x:c r="H6" s="738" t="n"/>
      <x:c r="I6" s="738" t="inlineStr">
        <x:is>
          <x:t xml:space="preserve">Proposed use</x:t>
        </x:is>
      </x:c>
      <x:c r="J6" s="996" t="n"/>
      <x:c r="K6" s="738" t="n"/>
      <x:c r="L6" s="738" t="inlineStr">
        <x:is>
          <x:t xml:space="preserve">Decision owner</x:t>
        </x:is>
      </x:c>
      <x:c r="M6" s="996" t="n"/>
    </x:row>
    <x:row r="7">
      <x:c r="C7" s="738" t="inlineStr">
        <x:is>
          <x:t xml:space="preserve">File review date</x:t>
        </x:is>
      </x:c>
      <x:c r="D7" s="1056" t="n"/>
      <x:c r="E7" s="738" t="n"/>
      <x:c r="F7" s="738" t="n"/>
      <x:c r="G7" s="738" t="n"/>
      <x:c r="H7" s="738" t="n"/>
      <x:c r="I7" s="738" t="n"/>
      <x:c r="J7" s="738" t="n"/>
      <x:c r="K7" s="738" t="n"/>
      <x:c r="L7" s="738" t="n"/>
      <x:c r="M7" s="738" t="n"/>
    </x:row>
    <x:row r="8"/>
    <x:row r="9">
      <x:c r="C9" s="789" t="inlineStr">
        <x:is>
          <x:t xml:space="preserve">Seven independent gates — use dated, property-specific evidence</x:t>
        </x:is>
      </x:c>
      <x:c r="D9" s="789" t="n"/>
      <x:c r="E9" s="789" t="n"/>
      <x:c r="F9" s="789" t="n"/>
      <x:c r="G9" s="789" t="n"/>
      <x:c r="H9" s="789" t="n"/>
      <x:c r="I9" s="789" t="n"/>
      <x:c r="J9" s="789" t="n"/>
      <x:c r="K9" s="789" t="n"/>
      <x:c r="L9" s="789" t="n"/>
      <x:c r="M9" s="789" t="n"/>
    </x:row>
    <x:row r="10"/>
    <x:row r="11" ht="42" customHeight="1">
      <x:c r="C11" s="1105" t="inlineStr">
        <x:is>
          <x:t xml:space="preserve">Gate</x:t>
        </x:is>
      </x:c>
      <x:c r="D11" s="1105" t="inlineStr">
        <x:is>
          <x:t xml:space="preserve">Question</x:t>
        </x:is>
      </x:c>
      <x:c r="E11" s="1105" t="inlineStr">
        <x:is>
          <x:t xml:space="preserve">Authority / source</x:t>
        </x:is>
      </x:c>
      <x:c r="F11" s="1105" t="inlineStr">
        <x:is>
          <x:t xml:space="preserve">Checked</x:t>
        </x:is>
      </x:c>
      <x:c r="G11" s="1105" t="inlineStr">
        <x:is>
          <x:t xml:space="preserve">Exact answer</x:t>
        </x:is>
      </x:c>
      <x:c r="H11" s="1105" t="inlineStr">
        <x:is>
          <x:t xml:space="preserve">Evidence file / link</x:t>
        </x:is>
      </x:c>
      <x:c r="I11" s="1105" t="inlineStr">
        <x:is>
          <x:t xml:space="preserve">Next review</x:t>
        </x:is>
      </x:c>
      <x:c r="J11" s="1105" t="inlineStr">
        <x:is>
          <x:t xml:space="preserve">Status</x:t>
        </x:is>
      </x:c>
      <x:c r="K11" s="1105" t="inlineStr">
        <x:is>
          <x:t xml:space="preserve">Action if Revise</x:t>
        </x:is>
      </x:c>
      <x:c r="L11" s="1105" t="inlineStr">
        <x:is>
          <x:t xml:space="preserve">Owner</x:t>
        </x:is>
      </x:c>
      <x:c r="M11" s="1105" t="inlineStr">
        <x:is>
          <x:t xml:space="preserve">Deadline</x:t>
        </x:is>
      </x:c>
      <x:c r="N11" s="1105" t="inlineStr">
        <x:is>
          <x:t xml:space="preserve">Evidence check</x:t>
        </x:is>
      </x:c>
    </x:row>
    <x:row r="12" ht="35" customHeight="1">
      <x:c r="C12" s="813" t="inlineStr">
        <x:is>
          <x:t xml:space="preserve">Ownership / authority</x:t>
        </x:is>
      </x:c>
      <x:c r="D12" s="813" t="inlineStr">
        <x:is>
          <x:t xml:space="preserve">Can this party grant the exact use?</x:t>
        </x:is>
      </x:c>
      <x:c r="E12" s="1000" t="n"/>
      <x:c r="F12" s="1057" t="n"/>
      <x:c r="G12" s="1000" t="n"/>
      <x:c r="H12" s="1000" t="n"/>
      <x:c r="I12" s="1057" t="n"/>
      <x:c r="J12" s="1000" t="n"/>
      <x:c r="K12" s="1000" t="n"/>
      <x:c r="L12" s="1000" t="n"/>
      <x:c r="M12" s="1057" t="n"/>
      <x:c r="N12" s="812" t="str">
        <x:f>IF(J12="Blocked",IF(AND(E12&lt;&gt;"",ISNUMBER(F12),G12&lt;&gt;"",H12&lt;&gt;"",ISNUMBER(I12)),"Blocked evidenced","Evidence missing"),IF(J12="Clear",IF(AND(E12&lt;&gt;"",ISNUMBER(F12),G12&lt;&gt;"",H12&lt;&gt;"",ISNUMBER(I12)),"Clear evidenced","Evidence missing"),IF(J12="Revise",IF(AND(E12&lt;&gt;"",ISNUMBER(F12),G12&lt;&gt;"",K12&lt;&gt;"",L12&lt;&gt;"",ISNUMBER(M12)),"Action assigned","Action missing"),"Status missing")))</x:f>
        <x:v>Status missing</x:v>
      </x:c>
    </x:row>
    <x:row r="13" ht="35" customHeight="1">
      <x:c r="C13" s="813" t="inlineStr">
        <x:is>
          <x:t xml:space="preserve">Planning / zoning</x:t>
        </x:is>
      </x:c>
      <x:c r="D13" s="813" t="inlineStr">
        <x:is>
          <x:t xml:space="preserve">Is the use lawful at this address?</x:t>
        </x:is>
      </x:c>
      <x:c r="E13" s="1000" t="n"/>
      <x:c r="F13" s="1057" t="n"/>
      <x:c r="G13" s="1000" t="n"/>
      <x:c r="H13" s="1000" t="n"/>
      <x:c r="I13" s="1057" t="n"/>
      <x:c r="J13" s="1000" t="n"/>
      <x:c r="K13" s="1000" t="n"/>
      <x:c r="L13" s="1000" t="n"/>
      <x:c r="M13" s="1057" t="n"/>
      <x:c r="N13" s="812" t="str">
        <x:f>IF(J13="Blocked",IF(AND(E13&lt;&gt;"",ISNUMBER(F13),G13&lt;&gt;"",H13&lt;&gt;"",ISNUMBER(I13)),"Blocked evidenced","Evidence missing"),IF(J13="Clear",IF(AND(E13&lt;&gt;"",ISNUMBER(F13),G13&lt;&gt;"",H13&lt;&gt;"",ISNUMBER(I13)),"Clear evidenced","Evidence missing"),IF(J13="Revise",IF(AND(E13&lt;&gt;"",ISNUMBER(F13),G13&lt;&gt;"",K13&lt;&gt;"",L13&lt;&gt;"",ISNUMBER(M13)),"Action assigned","Action missing"),"Status missing")))</x:f>
        <x:v>Status missing</x:v>
      </x:c>
    </x:row>
    <x:row r="14" ht="35" customHeight="1">
      <x:c r="C14" s="813" t="inlineStr">
        <x:is>
          <x:t xml:space="preserve">Licence / registration</x:t>
        </x:is>
      </x:c>
      <x:c r="D14" s="813" t="inlineStr">
        <x:is>
          <x:t xml:space="preserve">Which approvals precede operation?</x:t>
        </x:is>
      </x:c>
      <x:c r="E14" s="1000" t="n"/>
      <x:c r="F14" s="1057" t="n"/>
      <x:c r="G14" s="1000" t="n"/>
      <x:c r="H14" s="1000" t="n"/>
      <x:c r="I14" s="1057" t="n"/>
      <x:c r="J14" s="1000" t="n"/>
      <x:c r="K14" s="1000" t="n"/>
      <x:c r="L14" s="1000" t="n"/>
      <x:c r="M14" s="1057" t="n"/>
      <x:c r="N14" s="812" t="str">
        <x:f>IF(J14="Blocked",IF(AND(E14&lt;&gt;"",ISNUMBER(F14),G14&lt;&gt;"",H14&lt;&gt;"",ISNUMBER(I14)),"Blocked evidenced","Evidence missing"),IF(J14="Clear",IF(AND(E14&lt;&gt;"",ISNUMBER(F14),G14&lt;&gt;"",H14&lt;&gt;"",ISNUMBER(I14)),"Clear evidenced","Evidence missing"),IF(J14="Revise",IF(AND(E14&lt;&gt;"",ISNUMBER(F14),G14&lt;&gt;"",K14&lt;&gt;"",L14&lt;&gt;"",ISNUMBER(M14)),"Action assigned","Action missing"),"Status missing")))</x:f>
        <x:v>Status missing</x:v>
      </x:c>
    </x:row>
    <x:row r="15" ht="35" customHeight="1">
      <x:c r="C15" s="813" t="inlineStr">
        <x:is>
          <x:t xml:space="preserve">Safety / occupancy</x:t>
        </x:is>
      </x:c>
      <x:c r="D15" s="813" t="inlineStr">
        <x:is>
          <x:t xml:space="preserve">What capacity and safety standard applies?</x:t>
        </x:is>
      </x:c>
      <x:c r="E15" s="1000" t="n"/>
      <x:c r="F15" s="1057" t="n"/>
      <x:c r="G15" s="1000" t="n"/>
      <x:c r="H15" s="1000" t="n"/>
      <x:c r="I15" s="1057" t="n"/>
      <x:c r="J15" s="1000" t="n"/>
      <x:c r="K15" s="1000" t="n"/>
      <x:c r="L15" s="1000" t="n"/>
      <x:c r="M15" s="1057" t="n"/>
      <x:c r="N15" s="812" t="str">
        <x:f>IF(J15="Blocked",IF(AND(E15&lt;&gt;"",ISNUMBER(F15),G15&lt;&gt;"",H15&lt;&gt;"",ISNUMBER(I15)),"Blocked evidenced","Evidence missing"),IF(J15="Clear",IF(AND(E15&lt;&gt;"",ISNUMBER(F15),G15&lt;&gt;"",H15&lt;&gt;"",ISNUMBER(I15)),"Clear evidenced","Evidence missing"),IF(J15="Revise",IF(AND(E15&lt;&gt;"",ISNUMBER(F15),G15&lt;&gt;"",K15&lt;&gt;"",L15&lt;&gt;"",ISNUMBER(M15)),"Action assigned","Action missing"),"Status missing")))</x:f>
        <x:v>Status missing</x:v>
      </x:c>
    </x:row>
    <x:row r="16" ht="35" customHeight="1">
      <x:c r="C16" s="813" t="inlineStr">
        <x:is>
          <x:t xml:space="preserve">Finance permission</x:t>
        </x:is>
      </x:c>
      <x:c r="D16" s="813" t="inlineStr">
        <x:is>
          <x:t xml:space="preserve">Do written funding terms permit the use?</x:t>
        </x:is>
      </x:c>
      <x:c r="E16" s="1000" t="n"/>
      <x:c r="F16" s="1057" t="n"/>
      <x:c r="G16" s="1000" t="n"/>
      <x:c r="H16" s="1000" t="n"/>
      <x:c r="I16" s="1057" t="n"/>
      <x:c r="J16" s="1000" t="n"/>
      <x:c r="K16" s="1000" t="n"/>
      <x:c r="L16" s="1000" t="n"/>
      <x:c r="M16" s="1057" t="n"/>
      <x:c r="N16" s="812" t="str">
        <x:f>IF(J16="Blocked",IF(AND(E16&lt;&gt;"",ISNUMBER(F16),G16&lt;&gt;"",H16&lt;&gt;"",ISNUMBER(I16)),"Blocked evidenced","Evidence missing"),IF(J16="Clear",IF(AND(E16&lt;&gt;"",ISNUMBER(F16),G16&lt;&gt;"",H16&lt;&gt;"",ISNUMBER(I16)),"Clear evidenced","Evidence missing"),IF(J16="Revise",IF(AND(E16&lt;&gt;"",ISNUMBER(F16),G16&lt;&gt;"",K16&lt;&gt;"",L16&lt;&gt;"",ISNUMBER(M16)),"Action assigned","Action missing"),"Status missing")))</x:f>
        <x:v>Status missing</x:v>
      </x:c>
    </x:row>
    <x:row r="17" ht="35" customHeight="1">
      <x:c r="C17" s="813" t="inlineStr">
        <x:is>
          <x:t xml:space="preserve">Insurance cover</x:t>
        </x:is>
      </x:c>
      <x:c r="D17" s="813" t="inlineStr">
        <x:is>
          <x:t xml:space="preserve">Has the insurer accepted the activity?</x:t>
        </x:is>
      </x:c>
      <x:c r="E17" s="1000" t="n"/>
      <x:c r="F17" s="1057" t="n"/>
      <x:c r="G17" s="1000" t="n"/>
      <x:c r="H17" s="1000" t="n"/>
      <x:c r="I17" s="1057" t="n"/>
      <x:c r="J17" s="1000" t="n"/>
      <x:c r="K17" s="1000" t="n"/>
      <x:c r="L17" s="1000" t="n"/>
      <x:c r="M17" s="1057" t="n"/>
      <x:c r="N17" s="812" t="str">
        <x:f>IF(J17="Blocked",IF(AND(E17&lt;&gt;"",ISNUMBER(F17),G17&lt;&gt;"",H17&lt;&gt;"",ISNUMBER(I17)),"Blocked evidenced","Evidence missing"),IF(J17="Clear",IF(AND(E17&lt;&gt;"",ISNUMBER(F17),G17&lt;&gt;"",H17&lt;&gt;"",ISNUMBER(I17)),"Clear evidenced","Evidence missing"),IF(J17="Revise",IF(AND(E17&lt;&gt;"",ISNUMBER(F17),G17&lt;&gt;"",K17&lt;&gt;"",L17&lt;&gt;"",ISNUMBER(M17)),"Action assigned","Action missing"),"Status missing")))</x:f>
        <x:v>Status missing</x:v>
      </x:c>
    </x:row>
    <x:row r="18" ht="35" customHeight="1">
      <x:c r="C18" s="813" t="inlineStr">
        <x:is>
          <x:t xml:space="preserve">Operational capacity</x:t>
        </x:is>
      </x:c>
      <x:c r="D18" s="813" t="inlineStr">
        <x:is>
          <x:t xml:space="preserve">Who owns routine tasks and emergencies?</x:t>
        </x:is>
      </x:c>
      <x:c r="E18" s="1000" t="n"/>
      <x:c r="F18" s="1057" t="n"/>
      <x:c r="G18" s="1000" t="n"/>
      <x:c r="H18" s="1000" t="n"/>
      <x:c r="I18" s="1057" t="n"/>
      <x:c r="J18" s="1000" t="n"/>
      <x:c r="K18" s="1000" t="n"/>
      <x:c r="L18" s="1000" t="n"/>
      <x:c r="M18" s="1057" t="n"/>
      <x:c r="N18" s="812" t="str">
        <x:f>IF(J18="Blocked",IF(AND(E18&lt;&gt;"",ISNUMBER(F18),G18&lt;&gt;"",H18&lt;&gt;"",ISNUMBER(I18)),"Blocked evidenced","Evidence missing"),IF(J18="Clear",IF(AND(E18&lt;&gt;"",ISNUMBER(F18),G18&lt;&gt;"",H18&lt;&gt;"",ISNUMBER(I18)),"Clear evidenced","Evidence missing"),IF(J18="Revise",IF(AND(E18&lt;&gt;"",ISNUMBER(F18),G18&lt;&gt;"",K18&lt;&gt;"",L18&lt;&gt;"",ISNUMBER(M18)),"Action assigned","Action missing"),"Status missing")))</x:f>
        <x:v>Status missing</x:v>
      </x:c>
    </x:row>
    <x:row r="19"/>
    <x:row r="20">
      <x:c r="C20" s="738" t="inlineStr">
        <x:is>
          <x:t xml:space="preserve">Gate decision</x:t>
        </x:is>
      </x:c>
      <x:c r="D20" s="803" t="str">
        <x:f>IF(COUNTIF(J12:J18,"Blocked")&gt;0,"Do not proceed",IF(COUNTIF(N12:N18,"Clear evidenced")=7,"Proceed","Revise"))</x:f>
        <x:v>Revise</x:v>
      </x:c>
      <x:c r="E20" s="738" t="n"/>
      <x:c r="F20" s="738" t="n"/>
      <x:c r="G20" s="738" t="n"/>
      <x:c r="H20" s="738" t="n"/>
      <x:c r="I20" s="738" t="n"/>
      <x:c r="J20" s="738" t="n"/>
      <x:c r="K20" s="738" t="n"/>
      <x:c r="L20" s="738" t="n"/>
      <x:c r="M20" s="738" t="n"/>
    </x:row>
    <x:row r="21">
      <x:c r="C21" s="738" t="inlineStr">
        <x:is>
          <x:t xml:space="preserve">No contract or capital commitment while any required consent or evidence is missing.</x:t>
        </x:is>
      </x:c>
      <x:c r="D21" s="738" t="n"/>
      <x:c r="E21" s="738" t="n"/>
      <x:c r="F21" s="738" t="n"/>
      <x:c r="G21" s="738" t="n"/>
      <x:c r="H21" s="738" t="n"/>
      <x:c r="I21" s="738" t="n"/>
      <x:c r="J21" s="738" t="n"/>
      <x:c r="K21" s="738" t="n"/>
      <x:c r="L21" s="738" t="n"/>
      <x:c r="M21" s="738" t="n"/>
    </x:row>
    <x:row r="22"/>
    <x:row r="23">
      <x:c r="C23" s="789" t="inlineStr">
        <x:is>
          <x:t xml:space="preserve">Monthly downside test — replace the fictional lesson inputs with evidence</x:t>
        </x:is>
      </x:c>
      <x:c r="D23" s="789" t="n"/>
      <x:c r="E23" s="789" t="n"/>
      <x:c r="F23" s="789" t="n"/>
      <x:c r="G23" s="789" t="n"/>
      <x:c r="H23" s="789" t="n"/>
      <x:c r="I23" s="789" t="n"/>
      <x:c r="J23" s="789" t="n"/>
      <x:c r="K23" s="789" t="n"/>
      <x:c r="L23" s="789" t="n"/>
      <x:c r="M23" s="789" t="n"/>
    </x:row>
    <x:row r="24"/>
    <x:row r="25" ht="45" customHeight="1">
      <x:c r="C25" s="1105" t="inlineStr">
        <x:is>
          <x:t xml:space="preserve">Base revenue</x:t>
        </x:is>
      </x:c>
      <x:c r="D25" s="1105" t="inlineStr">
        <x:is>
          <x:t xml:space="preserve">Revenue fall</x:t>
        </x:is>
      </x:c>
      <x:c r="E25" s="1105" t="inlineStr">
        <x:is>
          <x:t xml:space="preserve">Owner / debt payment</x:t>
        </x:is>
      </x:c>
      <x:c r="F25" s="1105" t="inlineStr">
        <x:is>
          <x:t xml:space="preserve">Other operating costs</x:t>
        </x:is>
      </x:c>
      <x:c r="G25" s="1105" t="inlineStr">
        <x:is>
          <x:t xml:space="preserve">Base profit</x:t>
        </x:is>
      </x:c>
      <x:c r="H25" s="1105" t="inlineStr">
        <x:is>
          <x:t xml:space="preserve">Stressed revenue</x:t>
        </x:is>
      </x:c>
      <x:c r="I25" s="1105" t="inlineStr">
        <x:is>
          <x:t xml:space="preserve">Stressed profit</x:t>
        </x:is>
      </x:c>
      <x:c r="J25" s="1105" t="inlineStr">
        <x:is>
          <x:t xml:space="preserve">Minimum acceptable</x:t>
        </x:is>
      </x:c>
      <x:c r="K25" s="1105" t="inlineStr">
        <x:is>
          <x:t xml:space="preserve">Economic result</x:t>
        </x:is>
      </x:c>
    </x:row>
    <x:row r="26">
      <x:c r="C26" s="1058" t="n"/>
      <x:c r="D26" s="999" t="n"/>
      <x:c r="E26" s="1058" t="n"/>
      <x:c r="F26" s="1058" t="n"/>
      <x:c r="G26" s="1059" t="str">
        <x:f>IF(COUNT(C26,E26:F26)=3,C26-E26-F26,"")</x:f>
      </x:c>
      <x:c r="H26" s="1059" t="str">
        <x:f>IF(COUNT(C26:D26)=2,C26*(1-D26),"")</x:f>
      </x:c>
      <x:c r="I26" s="1059" t="str">
        <x:f>IF(OR(H26="",COUNT(E26:F26)&lt;2),"",H26-E26-F26)</x:f>
      </x:c>
      <x:c r="J26" s="1058" t="n"/>
      <x:c r="K26" s="1060" t="str">
        <x:f>IF(OR(I26="",NOT(ISNUMBER(J26))),"Revise",IF(I26&gt;=J26,"Proceed","Revise"))</x:f>
        <x:v>Revise</x:v>
      </x:c>
    </x:row>
    <x:row r="27">
      <x:c r="C27" s="738" t="n"/>
      <x:c r="D27" s="738" t="n"/>
      <x:c r="E27" s="738" t="n"/>
      <x:c r="F27" s="738" t="n"/>
      <x:c r="G27" s="738" t="n"/>
      <x:c r="H27" s="738" t="n"/>
      <x:c r="I27" s="738" t="n"/>
      <x:c r="J27" s="738" t="n"/>
      <x:c r="K27" s="738" t="n"/>
    </x:row>
    <x:row r="28">
      <x:c r="C28" s="738" t="inlineStr">
        <x:is>
          <x:t xml:space="preserve">Lesson illustration</x:t>
        </x:is>
      </x:c>
      <x:c r="D28" s="1061" t="n">
        <x:v>4800</x:v>
      </x:c>
      <x:c r="E28" s="809" t="n">
        <x:v>0.15</x:v>
      </x:c>
      <x:c r="F28" s="1061" t="n">
        <x:v>3000</x:v>
      </x:c>
      <x:c r="G28" s="1061" t="n">
        <x:v>1280</x:v>
      </x:c>
      <x:c r="H28" s="1061" t="n">
        <x:f>D28-F28-G28</x:f>
        <x:v>520</x:v>
      </x:c>
      <x:c r="I28" s="1061" t="n">
        <x:f>D28*(1-E28)-F28-G28</x:f>
        <x:v>-200</x:v>
      </x:c>
      <x:c r="J28" s="738" t="n"/>
      <x:c r="K28" s="738" t="n"/>
    </x:row>
    <x:row r="29">
      <x:c r="C29" s="738" t="inlineStr">
        <x:is>
          <x:t xml:space="preserve">Fictional example only: £520 base profit becomes a £200 monthly loss after a 15% revenue fall.</x:t>
        </x:is>
      </x:c>
      <x:c r="D29" s="738" t="n"/>
      <x:c r="E29" s="738" t="n"/>
      <x:c r="F29" s="738" t="n"/>
      <x:c r="G29" s="738" t="n"/>
      <x:c r="H29" s="738" t="n"/>
      <x:c r="I29" s="738" t="n"/>
      <x:c r="J29" s="738" t="n"/>
      <x:c r="K29" s="738" t="n"/>
    </x:row>
    <x:row r="30"/>
    <x:row r="31">
      <x:c r="C31" s="789" t="inlineStr">
        <x:is>
          <x:t xml:space="preserve">Provisional decision and file check</x:t>
        </x:is>
      </x:c>
      <x:c r="D31" s="789" t="n"/>
      <x:c r="E31" s="789" t="n"/>
      <x:c r="F31" s="789" t="n"/>
      <x:c r="G31" s="789" t="n"/>
      <x:c r="H31" s="789" t="n"/>
      <x:c r="I31" s="789" t="n"/>
      <x:c r="J31" s="789" t="n"/>
      <x:c r="K31" s="789" t="n"/>
      <x:c r="L31" s="789" t="n"/>
      <x:c r="M31" s="789" t="n"/>
    </x:row>
    <x:row r="32"/>
    <x:row r="33">
      <x:c r="C33" s="738" t="inlineStr">
        <x:is>
          <x:t xml:space="preserve">Decision</x:t>
        </x:is>
      </x:c>
      <x:c r="D33" s="803" t="str">
        <x:f>IF(D20="Do not proceed","Do not proceed",IF(AND(D20="Proceed",K26="Proceed"),"Proceed","Revise"))</x:f>
        <x:v>Revise</x:v>
      </x:c>
    </x:row>
    <x:row r="34">
      <x:c r="C34" s="738" t="inlineStr">
        <x:is>
          <x:t xml:space="preserve">Controlling evidence / reason</x:t>
        </x:is>
      </x:c>
      <x:c r="D34" s="996" t="n"/>
    </x:row>
    <x:row r="35">
      <x:c r="C35" s="738" t="inlineStr">
        <x:is>
          <x:t xml:space="preserve">Next action / stop condition</x:t>
        </x:is>
      </x:c>
      <x:c r="D35" s="996" t="n"/>
    </x:row>
    <x:row r="36">
      <x:c r="C36" s="738" t="inlineStr">
        <x:is>
          <x:t xml:space="preserve">Decision date</x:t>
        </x:is>
      </x:c>
      <x:c r="D36" s="1056" t="n"/>
    </x:row>
    <x:row r="37">
      <x:c r="C37" s="738" t="n"/>
      <x:c r="D37" s="738" t="n"/>
    </x:row>
    <x:row r="38">
      <x:c r="C38" s="738" t="inlineStr">
        <x:is>
          <x:t xml:space="preserve">File completion</x:t>
        </x:is>
      </x:c>
      <x:c r="D38" s="803" t="str">
        <x:f>IF(OR(D6="",G6="",J6="",M6="",NOT(ISNUMBER(D7)),COUNTIF(N12:N18,"Evidence missing")&gt;0,COUNTIF(N12:N18,"Action missing")&gt;0,COUNTIF(N12:N18,"Status missing")&gt;0,COUNTBLANK(J12:J18)&gt;0,COUNT(C26:F26)&lt;4,NOT(ISNUMBER(J26)),D26&lt;0,D26&gt;1,D34="",D35="",NOT(ISNUMBER(D36))),"Action needed","Ready to self-check")</x:f>
        <x:v>Action needed</x:v>
      </x:c>
    </x:row>
    <x:row r="39">
      <x:c r="C39" s="738" t="n"/>
      <x:c r="D39" s="738" t="n"/>
    </x:row>
    <x:row r="40">
      <x:c r="C40" s="738" t="inlineStr">
        <x:is>
          <x:t xml:space="preserve">Unknown consent = Revise. Confirmed refusal or prohibition = Blocked. Neither permits signing today.</x:t>
        </x:is>
      </x:c>
      <x:c r="D40" s="738" t="n"/>
    </x:row>
    <x:row r="41">
      <x:c r="C41" s="738" t="inlineStr">
        <x:is>
          <x:t xml:space="preserve">Keep the verified council, title/lease, lender and insurer documents in your private evidence file.</x:t>
        </x:is>
      </x:c>
      <x:c r="D41" s="738" t="n"/>
    </x:row>
    <x:row r="42">
      <x:c r="C42" s="738" t="inlineStr">
        <x:is>
          <x:t xml:space="preserve">Use fictional or redacted facts in Aura or community spaces; never upload identities, bank or tenant records.</x:t>
        </x:is>
      </x:c>
      <x:c r="D42" s="738" t="n"/>
    </x:row>
    <x:row r="43"/>
    <x:row r="44">
      <x:c r="C44" s="789" t="inlineStr">
        <x:is>
          <x:t xml:space="preserve">Official starting points — exact property and local authority still control</x:t>
        </x:is>
      </x:c>
      <x:c r="D44" s="789" t="n"/>
      <x:c r="E44" s="789" t="n"/>
      <x:c r="F44" s="789" t="n"/>
      <x:c r="G44" s="789" t="n"/>
      <x:c r="H44" s="789" t="n"/>
      <x:c r="I44" s="789" t="n"/>
      <x:c r="J44" s="789" t="n"/>
      <x:c r="K44" s="789" t="n"/>
      <x:c r="L44" s="789" t="n"/>
      <x:c r="M44" s="789" t="n"/>
    </x:row>
    <x:row r="45" ht="29" customHeight="1">
      <x:c r="C45" s="738" t="inlineStr">
        <x:is>
          <x:t xml:space="preserve">England HMO definition / licence</x:t>
        </x:is>
      </x:c>
      <x:c r="D45" s="738" t="inlineStr">
        <x:is>
          <x:t xml:space="preserve">https://www.gov.uk/private-renting/houses-in-multiple-occupation</x:t>
        </x:is>
      </x:c>
      <x:c r="E45" s="738" t="inlineStr">
        <x:is>
          <x:t xml:space="preserve">Check the local council scheme and exact occupancy</x:t>
        </x:is>
      </x:c>
    </x:row>
    <x:row r="46" ht="29" customHeight="1">
      <x:c r="C46" s="738" t="inlineStr">
        <x:is>
          <x:t xml:space="preserve">England licence finder</x:t>
        </x:is>
      </x:c>
      <x:c r="D46" s="738" t="inlineStr">
        <x:is>
          <x:t xml:space="preserve">https://www.gov.uk/find-licences/house-in-multiple-occupation-licence</x:t>
        </x:is>
      </x:c>
      <x:c r="E46" s="738" t="inlineStr">
        <x:is>
          <x:t xml:space="preserve">Find the responsible council by postcode</x:t>
        </x:is>
      </x:c>
    </x:row>
    <x:row r="47" ht="29" customHeight="1">
      <x:c r="C47" s="738" t="inlineStr">
        <x:is>
          <x:t xml:space="preserve">England planning route</x:t>
        </x:is>
      </x:c>
      <x:c r="D47" s="738" t="inlineStr">
        <x:is>
          <x:t xml:space="preserve">https://www.gov.uk/guidance/when-is-permission-required</x:t>
        </x:is>
      </x:c>
      <x:c r="E47" s="738" t="inlineStr">
        <x:is>
          <x:t xml:space="preserve">Check planning and any local Article 4 direction</x:t>
        </x:is>
      </x:c>
    </x:row>
    <x:row r="48" ht="29" customHeight="1">
      <x:c r="C48" s="738" t="inlineStr">
        <x:is>
          <x:t xml:space="preserve">United States local government</x:t>
        </x:is>
      </x:c>
      <x:c r="D48" s="738" t="inlineStr">
        <x:is>
          <x:t xml:space="preserve">https://www.usa.gov/local-governments</x:t>
        </x:is>
      </x:c>
      <x:c r="E48" s="738" t="inlineStr">
        <x:is>
          <x:t xml:space="preserve">Find the city, county and state authority</x:t>
        </x:is>
      </x:c>
    </x:row>
    <x:row r="49" ht="29" customHeight="1">
      <x:c r="C49" s="738" t="inlineStr">
        <x:is>
          <x:t xml:space="preserve">US fair housing overview</x:t>
        </x:is>
      </x:c>
      <x:c r="D49" s="738" t="inlineStr">
        <x:is>
          <x:t xml:space="preserve">https://www.hud.gov/helping-americans/fair-housing-act-overview</x:t>
        </x:is>
      </x:c>
      <x:c r="E49" s="738" t="inlineStr">
        <x:is>
          <x:t xml:space="preserve">Check federal protections plus applicable state/local rules</x:t>
        </x:is>
      </x:c>
    </x:row>
  </x:sheetData>
  <x:sheetProtection selectLockedCells="0" selectUnlockedCells="0" sheet="1" objects="1" insertRows="1" insertHyperlinks="1" autoFilter="1" scenarios="1" formatColumns="1" deleteColumns="1" insertColumns="1" pivotTables="1" deleteRows="1" formatCells="1" formatRows="1" sort="1"/>
  <x:dataValidations count="1">
    <x:dataValidation type="list" allowBlank="0" showDropDown="0" showInputMessage="0" showErrorMessage="0" sqref="J12:J18">
      <x:formula1>"Clear,Revise,Blocked"</x:formula1>
    </x:dataValidation>
  </x:dataValidations>
  <x:hyperlinks>
    <x:hyperlink ref="C1" location="'Start Here'!B2"/>
    <x:hyperlink xmlns:r="http://schemas.openxmlformats.org/officeDocument/2006/relationships" ref="D45" r:id="Ra2bcb4f286bc4521"/>
    <x:hyperlink xmlns:r="http://schemas.openxmlformats.org/officeDocument/2006/relationships" ref="D46" r:id="R3ea8524a5d89411a"/>
    <x:hyperlink xmlns:r="http://schemas.openxmlformats.org/officeDocument/2006/relationships" ref="D47" r:id="Rbf875104af5b4b51"/>
    <x:hyperlink xmlns:r="http://schemas.openxmlformats.org/officeDocument/2006/relationships" ref="D48" r:id="Rd62f99c98dc74ac0"/>
    <x:hyperlink xmlns:r="http://schemas.openxmlformats.org/officeDocument/2006/relationships" ref="D49" r:id="R3d97950fe12c4148"/>
  </x:hyperlinks>
  <x:pageMargins left="0.7" right="0.7" top="0.75" bottom="0.75" header="0.3" footer="0.3"/>
</x:worksheet>
</file>

<file path=xl/worksheets/sheet22.xml><?xml version="1.0" encoding="utf-8"?>
<x:worksheet xmlns:x="http://schemas.openxmlformats.org/spreadsheetml/2006/main">
  <x:sheetPr>
    <x:tabColor rgb="FFCDA83E"/>
  </x:sheetPr>
  <x:sheetViews>
    <x:sheetView showGridLines="0" workbookViewId="0"/>
  </x:sheetViews>
  <x:sheetFormatPr baseColWidth="8" defaultRowHeight="15"/>
  <x:cols>
    <x:col min="3" max="3" width="27" customWidth="1"/>
    <x:col min="4" max="4" width="18" customWidth="1"/>
    <x:col min="5" max="5" width="24" customWidth="1"/>
    <x:col min="6" max="6" width="31" customWidth="1"/>
    <x:col min="7" max="7" width="25" customWidth="1"/>
    <x:col min="8" max="8" width="28" customWidth="1"/>
    <x:col min="9" max="9" width="20" customWidth="1"/>
    <x:col min="10" max="10" width="17" customWidth="1"/>
    <x:col min="11" max="11" width="17" customWidth="1"/>
    <x:col min="12" max="12" width="25" customWidth="1"/>
    <x:col min="13" max="13" width="17" customWidth="1"/>
    <x:col min="14" max="14" width="19" customWidth="1"/>
    <x:col min="15" max="15" width="27" customWidth="1"/>
    <x:col min="16" max="16" width="23" customWidth="1"/>
    <x:col min="17" max="17" width="21" customWidth="1"/>
    <x:col min="18" max="18" width="30" customWidth="1"/>
  </x:cols>
  <x:sheetData>
    <x:row r="1">
      <x:c r="C1" s="1034" t="inlineStr">
        <x:is>
          <x:t xml:space="preserve">Start Here · Toolkit guide</x:t>
        </x:is>
      </x:c>
    </x:row>
    <x:row r="2">
      <x:c r="C2" s="784" t="inlineStr">
        <x:is>
          <x:t xml:space="preserve">Official-Source Directory</x:t>
        </x:is>
      </x:c>
      <x:c r="D2" s="784" t="n"/>
      <x:c r="E2" s="784" t="n"/>
      <x:c r="F2" s="784" t="n"/>
      <x:c r="G2" s="784" t="n"/>
      <x:c r="H2" s="784" t="n"/>
      <x:c r="I2" s="784" t="n"/>
      <x:c r="J2" s="784" t="n"/>
      <x:c r="K2" s="784" t="n"/>
      <x:c r="L2" s="784" t="n"/>
      <x:c r="M2" s="784" t="n"/>
      <x:c r="N2" s="784" t="n"/>
      <x:c r="O2" s="784" t="n"/>
      <x:c r="P2" s="784" t="n"/>
      <x:c r="Q2" s="784" t="n"/>
      <x:c r="R2" s="784" t="n"/>
    </x:row>
    <x:row r="3"/>
    <x:row r="4">
      <x:c r="C4" s="732" t="inlineStr">
        <x:is>
          <x:t xml:space="preserve">Lesson 3.6 · One exact address, operator and intended use. Self-check the evidence; it is not permission to operate.</x:t>
        </x:is>
      </x:c>
      <x:c r="D4" s="732" t="n"/>
      <x:c r="E4" s="732" t="n"/>
      <x:c r="F4" s="732" t="n"/>
      <x:c r="G4" s="732" t="n"/>
      <x:c r="H4" s="732" t="n"/>
      <x:c r="I4" s="732" t="n"/>
      <x:c r="J4" s="732" t="n"/>
      <x:c r="K4" s="732" t="n"/>
      <x:c r="L4" s="732" t="n"/>
      <x:c r="M4" s="732" t="n"/>
      <x:c r="N4" s="732" t="n"/>
      <x:c r="O4" s="732" t="n"/>
      <x:c r="P4" s="732" t="n"/>
      <x:c r="Q4" s="732" t="n"/>
      <x:c r="R4" s="732" t="n"/>
    </x:row>
    <x:row r="5"/>
    <x:row r="6">
      <x:c r="C6" s="753" t="inlineStr">
        <x:is>
          <x:t xml:space="preserve">Exact address</x:t>
        </x:is>
      </x:c>
      <x:c r="D6" s="1002" t="n"/>
      <x:c r="E6" s="753" t="n"/>
      <x:c r="F6" s="753" t="inlineStr">
        <x:is>
          <x:t xml:space="preserve">Intended use</x:t>
        </x:is>
      </x:c>
      <x:c r="G6" s="1002" t="n"/>
      <x:c r="H6" s="753" t="n"/>
      <x:c r="I6" s="753" t="inlineStr">
        <x:is>
          <x:t xml:space="preserve">Nation / state</x:t>
        </x:is>
      </x:c>
      <x:c r="J6" s="1002" t="n"/>
      <x:c r="K6" s="753" t="n"/>
      <x:c r="L6" s="753" t="inlineStr">
        <x:is>
          <x:t xml:space="preserve">Council / city / county</x:t>
        </x:is>
      </x:c>
      <x:c r="M6" s="1002" t="n"/>
      <x:c r="N6" s="753" t="n"/>
      <x:c r="O6" s="753" t="inlineStr">
        <x:is>
          <x:t xml:space="preserve">Operator</x:t>
        </x:is>
      </x:c>
      <x:c r="P6" s="1002" t="n"/>
    </x:row>
    <x:row r="7">
      <x:c r="C7" s="753" t="inlineStr">
        <x:is>
          <x:t xml:space="preserve">File checked</x:t>
        </x:is>
      </x:c>
      <x:c r="D7" s="1062" t="n"/>
      <x:c r="E7" s="753" t="n"/>
      <x:c r="F7" s="753" t="inlineStr">
        <x:is>
          <x:t xml:space="preserve">Occupants and stay</x:t>
        </x:is>
      </x:c>
      <x:c r="G7" s="1002" t="n"/>
      <x:c r="H7" s="753" t="n"/>
      <x:c r="I7" s="753" t="inlineStr">
        <x:is>
          <x:t xml:space="preserve">Role (own / lease / manage)</x:t>
        </x:is>
      </x:c>
      <x:c r="J7" s="1002" t="n"/>
      <x:c r="K7" s="753" t="n"/>
      <x:c r="L7" s="753" t="inlineStr">
        <x:is>
          <x:t xml:space="preserve">Private layer</x:t>
        </x:is>
      </x:c>
      <x:c r="M7" s="1002" t="n"/>
      <x:c r="N7" s="753" t="n"/>
      <x:c r="O7" s="753" t="inlineStr">
        <x:is>
          <x:t xml:space="preserve">Decision owner</x:t>
        </x:is>
      </x:c>
      <x:c r="P7" s="1002" t="n"/>
    </x:row>
    <x:row r="8"/>
    <x:row r="9">
      <x:c r="C9" s="817" t="inlineStr">
        <x:is>
          <x:t xml:space="preserve">Rule cards: record the controlling official source for each topic at this address and use</x:t>
        </x:is>
      </x:c>
      <x:c r="D9" s="817" t="n"/>
      <x:c r="E9" s="817" t="n"/>
      <x:c r="F9" s="817" t="n"/>
      <x:c r="G9" s="817" t="n"/>
      <x:c r="H9" s="817" t="n"/>
      <x:c r="I9" s="817" t="n"/>
      <x:c r="J9" s="817" t="n"/>
      <x:c r="K9" s="817" t="n"/>
      <x:c r="L9" s="817" t="n"/>
      <x:c r="M9" s="817" t="n"/>
      <x:c r="N9" s="817" t="n"/>
      <x:c r="O9" s="817" t="n"/>
      <x:c r="P9" s="817" t="n"/>
      <x:c r="Q9" s="817" t="n"/>
      <x:c r="R9" s="817" t="n"/>
    </x:row>
    <x:row r="10"/>
    <x:row r="11" ht="42" customHeight="1">
      <x:c r="C11" s="1107" t="inlineStr">
        <x:is>
          <x:t xml:space="preserve">Topic</x:t>
        </x:is>
      </x:c>
      <x:c r="D11" s="1107" t="inlineStr">
        <x:is>
          <x:t xml:space="preserve">Jurisdiction layer</x:t>
        </x:is>
      </x:c>
      <x:c r="E11" s="1107" t="inlineStr">
        <x:is>
          <x:t xml:space="preserve">Competent authority</x:t>
        </x:is>
      </x:c>
      <x:c r="F11" s="1107" t="inlineStr">
        <x:is>
          <x:t xml:space="preserve">Official source / exact page</x:t>
        </x:is>
      </x:c>
      <x:c r="G11" s="1107" t="inlineStr">
        <x:is>
          <x:t xml:space="preserve">Trigger</x:t>
        </x:is>
      </x:c>
      <x:c r="H11" s="1107" t="inlineStr">
        <x:is>
          <x:t xml:space="preserve">Requirement</x:t>
        </x:is>
      </x:c>
      <x:c r="I11" s="1107" t="inlineStr">
        <x:is>
          <x:t xml:space="preserve">Effective date / not stated</x:t>
        </x:is>
      </x:c>
      <x:c r="J11" s="1107" t="inlineStr">
        <x:is>
          <x:t xml:space="preserve">Checked</x:t>
        </x:is>
      </x:c>
      <x:c r="K11" s="1107" t="inlineStr">
        <x:is>
          <x:t xml:space="preserve">Next review</x:t>
        </x:is>
      </x:c>
      <x:c r="L11" s="1107" t="inlineStr">
        <x:is>
          <x:t xml:space="preserve">Evidence file / link</x:t>
        </x:is>
      </x:c>
      <x:c r="M11" s="1107" t="inlineStr">
        <x:is>
          <x:t xml:space="preserve">Status</x:t>
        </x:is>
      </x:c>
      <x:c r="N11" s="1107" t="inlineStr">
        <x:is>
          <x:t xml:space="preserve">Owner</x:t>
        </x:is>
      </x:c>
      <x:c r="O11" s="1107" t="inlineStr">
        <x:is>
          <x:t xml:space="preserve">Missing fact / action</x:t>
        </x:is>
      </x:c>
      <x:c r="P11" s="1107" t="inlineStr">
        <x:is>
          <x:t xml:space="preserve">Conflict status</x:t>
        </x:is>
      </x:c>
      <x:c r="Q11" s="1107" t="inlineStr">
        <x:is>
          <x:t xml:space="preserve">Evidence check</x:t>
        </x:is>
      </x:c>
      <x:c r="R11" s="1107" t="inlineStr">
        <x:is>
          <x:t xml:space="preserve">Conflict / supersession note</x:t>
        </x:is>
      </x:c>
    </x:row>
    <x:row r="12" ht="48" customHeight="1">
      <x:c r="C12" s="753" t="inlineStr">
        <x:is>
          <x:t xml:space="preserve">Planning / zoning</x:t>
        </x:is>
      </x:c>
      <x:c r="D12" s="1004" t="n"/>
      <x:c r="E12" s="1004" t="n"/>
      <x:c r="F12" s="1004" t="n"/>
      <x:c r="G12" s="1004" t="n"/>
      <x:c r="H12" s="1004" t="n"/>
      <x:c r="I12" s="1004" t="n"/>
      <x:c r="J12" s="1063" t="n"/>
      <x:c r="K12" s="1063" t="n"/>
      <x:c r="L12" s="1004" t="n"/>
      <x:c r="M12" s="1004" t="n"/>
      <x:c r="N12" s="1004" t="n"/>
      <x:c r="O12" s="1004" t="n"/>
      <x:c r="P12" s="1004" t="n"/>
      <x:c r="Q12" s="827" t="str">
        <x:f>IF(OR(D12="",E12="",F12="",G12="",H12="",I12="",NOT(ISNUMBER(J12)),NOT(ISNUMBER(K12)),K12&lt;J12,K12&lt;D7,L12="",M12="",N12="",P12="",AND(M12&lt;&gt;"Clear",M12&lt;&gt;"Investigate",M12&lt;&gt;"Revise",M12&lt;&gt;"Blocked"),AND(P12&lt;&gt;"None",P12&lt;&gt;"Unresolved",P12&lt;&gt;"Resolved with source"),AND(OR(M12="Investigate",M12="Revise"),O12=""),AND(M12="Clear",P12="Unresolved"),AND(P12="Resolved with source",R12="")),"Action needed","Ready for review")</x:f>
        <x:v>Action needed</x:v>
      </x:c>
      <x:c r="R12" s="1004" t="n"/>
    </x:row>
    <x:row r="13" ht="48" customHeight="1">
      <x:c r="C13" s="753" t="inlineStr">
        <x:is>
          <x:t xml:space="preserve">Licence / registration</x:t>
        </x:is>
      </x:c>
      <x:c r="D13" s="1004" t="n"/>
      <x:c r="E13" s="1004" t="n"/>
      <x:c r="F13" s="1004" t="n"/>
      <x:c r="G13" s="1004" t="n"/>
      <x:c r="H13" s="1004" t="n"/>
      <x:c r="I13" s="1004" t="n"/>
      <x:c r="J13" s="1063" t="n"/>
      <x:c r="K13" s="1063" t="n"/>
      <x:c r="L13" s="1004" t="n"/>
      <x:c r="M13" s="1004" t="n"/>
      <x:c r="N13" s="1004" t="n"/>
      <x:c r="O13" s="1004" t="n"/>
      <x:c r="P13" s="1004" t="n"/>
      <x:c r="Q13" s="827" t="str">
        <x:f>IF(OR(D13="",E13="",F13="",G13="",H13="",I13="",NOT(ISNUMBER(J13)),NOT(ISNUMBER(K13)),K13&lt;J13,K13&lt;D7,L13="",M13="",N13="",P13="",AND(M13&lt;&gt;"Clear",M13&lt;&gt;"Investigate",M13&lt;&gt;"Revise",M13&lt;&gt;"Blocked"),AND(P13&lt;&gt;"None",P13&lt;&gt;"Unresolved",P13&lt;&gt;"Resolved with source"),AND(OR(M13="Investigate",M13="Revise"),O13=""),AND(M13="Clear",P13="Unresolved"),AND(P13="Resolved with source",R13="")),"Action needed","Ready for review")</x:f>
        <x:v>Action needed</x:v>
      </x:c>
      <x:c r="R13" s="1004" t="n"/>
    </x:row>
    <x:row r="14" ht="48" customHeight="1">
      <x:c r="C14" s="753" t="inlineStr">
        <x:is>
          <x:t xml:space="preserve">Building / fire safety</x:t>
        </x:is>
      </x:c>
      <x:c r="D14" s="1004" t="n"/>
      <x:c r="E14" s="1004" t="n"/>
      <x:c r="F14" s="1004" t="n"/>
      <x:c r="G14" s="1004" t="n"/>
      <x:c r="H14" s="1004" t="n"/>
      <x:c r="I14" s="1004" t="n"/>
      <x:c r="J14" s="1063" t="n"/>
      <x:c r="K14" s="1063" t="n"/>
      <x:c r="L14" s="1004" t="n"/>
      <x:c r="M14" s="1004" t="n"/>
      <x:c r="N14" s="1004" t="n"/>
      <x:c r="O14" s="1004" t="n"/>
      <x:c r="P14" s="1004" t="n"/>
      <x:c r="Q14" s="827" t="str">
        <x:f>IF(OR(D14="",E14="",F14="",G14="",H14="",I14="",NOT(ISNUMBER(J14)),NOT(ISNUMBER(K14)),K14&lt;J14,K14&lt;D7,L14="",M14="",N14="",P14="",AND(M14&lt;&gt;"Clear",M14&lt;&gt;"Investigate",M14&lt;&gt;"Revise",M14&lt;&gt;"Blocked"),AND(P14&lt;&gt;"None",P14&lt;&gt;"Unresolved",P14&lt;&gt;"Resolved with source"),AND(OR(M14="Investigate",M14="Revise"),O14=""),AND(M14="Clear",P14="Unresolved"),AND(P14="Resolved with source",R14="")),"Action needed","Ready for review")</x:f>
        <x:v>Action needed</x:v>
      </x:c>
      <x:c r="R14" s="1004" t="n"/>
    </x:row>
    <x:row r="15" ht="48" customHeight="1">
      <x:c r="C15" s="753" t="inlineStr">
        <x:is>
          <x:t xml:space="preserve">Occupancy / space</x:t>
        </x:is>
      </x:c>
      <x:c r="D15" s="1004" t="n"/>
      <x:c r="E15" s="1004" t="n"/>
      <x:c r="F15" s="1004" t="n"/>
      <x:c r="G15" s="1004" t="n"/>
      <x:c r="H15" s="1004" t="n"/>
      <x:c r="I15" s="1004" t="n"/>
      <x:c r="J15" s="1063" t="n"/>
      <x:c r="K15" s="1063" t="n"/>
      <x:c r="L15" s="1004" t="n"/>
      <x:c r="M15" s="1004" t="n"/>
      <x:c r="N15" s="1004" t="n"/>
      <x:c r="O15" s="1004" t="n"/>
      <x:c r="P15" s="1004" t="n"/>
      <x:c r="Q15" s="827" t="str">
        <x:f>IF(OR(D15="",E15="",F15="",G15="",H15="",I15="",NOT(ISNUMBER(J15)),NOT(ISNUMBER(K15)),K15&lt;J15,K15&lt;D7,L15="",M15="",N15="",P15="",AND(M15&lt;&gt;"Clear",M15&lt;&gt;"Investigate",M15&lt;&gt;"Revise",M15&lt;&gt;"Blocked"),AND(P15&lt;&gt;"None",P15&lt;&gt;"Unresolved",P15&lt;&gt;"Resolved with source"),AND(OR(M15="Investigate",M15="Revise"),O15=""),AND(M15="Clear",P15="Unresolved"),AND(P15="Resolved with source",R15="")),"Action needed","Ready for review")</x:f>
        <x:v>Action needed</x:v>
      </x:c>
      <x:c r="R15" s="1004" t="n"/>
    </x:row>
    <x:row r="16" ht="48" customHeight="1">
      <x:c r="C16" s="753" t="inlineStr">
        <x:is>
          <x:t xml:space="preserve">Tenancy / consumer</x:t>
        </x:is>
      </x:c>
      <x:c r="D16" s="1004" t="n"/>
      <x:c r="E16" s="1004" t="n"/>
      <x:c r="F16" s="1004" t="n"/>
      <x:c r="G16" s="1004" t="n"/>
      <x:c r="H16" s="1004" t="n"/>
      <x:c r="I16" s="1004" t="n"/>
      <x:c r="J16" s="1063" t="n"/>
      <x:c r="K16" s="1063" t="n"/>
      <x:c r="L16" s="1004" t="n"/>
      <x:c r="M16" s="1004" t="n"/>
      <x:c r="N16" s="1004" t="n"/>
      <x:c r="O16" s="1004" t="n"/>
      <x:c r="P16" s="1004" t="n"/>
      <x:c r="Q16" s="827" t="str">
        <x:f>IF(OR(D16="",E16="",F16="",G16="",H16="",I16="",NOT(ISNUMBER(J16)),NOT(ISNUMBER(K16)),K16&lt;J16,K16&lt;D7,L16="",M16="",N16="",P16="",AND(M16&lt;&gt;"Clear",M16&lt;&gt;"Investigate",M16&lt;&gt;"Revise",M16&lt;&gt;"Blocked"),AND(P16&lt;&gt;"None",P16&lt;&gt;"Unresolved",P16&lt;&gt;"Resolved with source"),AND(OR(M16="Investigate",M16="Revise"),O16=""),AND(M16="Clear",P16="Unresolved"),AND(P16="Resolved with source",R16="")),"Action needed","Ready for review")</x:f>
        <x:v>Action needed</x:v>
      </x:c>
      <x:c r="R16" s="1004" t="n"/>
    </x:row>
    <x:row r="17" ht="48" customHeight="1">
      <x:c r="C17" s="753" t="inlineStr">
        <x:is>
          <x:t xml:space="preserve">Tax / local charges</x:t>
        </x:is>
      </x:c>
      <x:c r="D17" s="1004" t="n"/>
      <x:c r="E17" s="1004" t="n"/>
      <x:c r="F17" s="1004" t="n"/>
      <x:c r="G17" s="1004" t="n"/>
      <x:c r="H17" s="1004" t="n"/>
      <x:c r="I17" s="1004" t="n"/>
      <x:c r="J17" s="1063" t="n"/>
      <x:c r="K17" s="1063" t="n"/>
      <x:c r="L17" s="1004" t="n"/>
      <x:c r="M17" s="1004" t="n"/>
      <x:c r="N17" s="1004" t="n"/>
      <x:c r="O17" s="1004" t="n"/>
      <x:c r="P17" s="1004" t="n"/>
      <x:c r="Q17" s="827" t="str">
        <x:f>IF(OR(D17="",E17="",F17="",G17="",H17="",I17="",NOT(ISNUMBER(J17)),NOT(ISNUMBER(K17)),K17&lt;J17,K17&lt;D7,L17="",M17="",N17="",P17="",AND(M17&lt;&gt;"Clear",M17&lt;&gt;"Investigate",M17&lt;&gt;"Revise",M17&lt;&gt;"Blocked"),AND(P17&lt;&gt;"None",P17&lt;&gt;"Unresolved",P17&lt;&gt;"Resolved with source"),AND(OR(M17="Investigate",M17="Revise"),O17=""),AND(M17="Clear",P17="Unresolved"),AND(P17="Resolved with source",R17="")),"Action needed","Ready for review")</x:f>
        <x:v>Action needed</x:v>
      </x:c>
      <x:c r="R17" s="1004" t="n"/>
    </x:row>
    <x:row r="18" ht="48" customHeight="1">
      <x:c r="C18" s="753" t="inlineStr">
        <x:is>
          <x:t xml:space="preserve">Finance / lender</x:t>
        </x:is>
      </x:c>
      <x:c r="D18" s="1004" t="n"/>
      <x:c r="E18" s="1004" t="n"/>
      <x:c r="F18" s="1004" t="n"/>
      <x:c r="G18" s="1004" t="n"/>
      <x:c r="H18" s="1004" t="n"/>
      <x:c r="I18" s="1004" t="n"/>
      <x:c r="J18" s="1063" t="n"/>
      <x:c r="K18" s="1063" t="n"/>
      <x:c r="L18" s="1004" t="n"/>
      <x:c r="M18" s="1004" t="n"/>
      <x:c r="N18" s="1004" t="n"/>
      <x:c r="O18" s="1004" t="n"/>
      <x:c r="P18" s="1004" t="n"/>
      <x:c r="Q18" s="827" t="str">
        <x:f>IF(OR(D18="",E18="",F18="",G18="",H18="",I18="",NOT(ISNUMBER(J18)),NOT(ISNUMBER(K18)),K18&lt;J18,K18&lt;D7,L18="",M18="",N18="",P18="",AND(M18&lt;&gt;"Clear",M18&lt;&gt;"Investigate",M18&lt;&gt;"Revise",M18&lt;&gt;"Blocked"),AND(P18&lt;&gt;"None",P18&lt;&gt;"Unresolved",P18&lt;&gt;"Resolved with source"),AND(OR(M18="Investigate",M18="Revise"),O18=""),AND(M18="Clear",P18="Unresolved"),AND(P18="Resolved with source",R18="")),"Action needed","Ready for review")</x:f>
        <x:v>Action needed</x:v>
      </x:c>
      <x:c r="R18" s="1004" t="n"/>
    </x:row>
    <x:row r="19" ht="48" customHeight="1">
      <x:c r="C19" s="753" t="inlineStr">
        <x:is>
          <x:t xml:space="preserve">Insurance</x:t>
        </x:is>
      </x:c>
      <x:c r="D19" s="1004" t="n"/>
      <x:c r="E19" s="1004" t="n"/>
      <x:c r="F19" s="1004" t="n"/>
      <x:c r="G19" s="1004" t="n"/>
      <x:c r="H19" s="1004" t="n"/>
      <x:c r="I19" s="1004" t="n"/>
      <x:c r="J19" s="1063" t="n"/>
      <x:c r="K19" s="1063" t="n"/>
      <x:c r="L19" s="1004" t="n"/>
      <x:c r="M19" s="1004" t="n"/>
      <x:c r="N19" s="1004" t="n"/>
      <x:c r="O19" s="1004" t="n"/>
      <x:c r="P19" s="1004" t="n"/>
      <x:c r="Q19" s="827" t="str">
        <x:f>IF(OR(D19="",E19="",F19="",G19="",H19="",I19="",NOT(ISNUMBER(J19)),NOT(ISNUMBER(K19)),K19&lt;J19,K19&lt;D7,L19="",M19="",N19="",P19="",AND(M19&lt;&gt;"Clear",M19&lt;&gt;"Investigate",M19&lt;&gt;"Revise",M19&lt;&gt;"Blocked"),AND(P19&lt;&gt;"None",P19&lt;&gt;"Unresolved",P19&lt;&gt;"Resolved with source"),AND(OR(M19="Investigate",M19="Revise"),O19=""),AND(M19="Clear",P19="Unresolved"),AND(P19="Resolved with source",R19="")),"Action needed","Ready for review")</x:f>
        <x:v>Action needed</x:v>
      </x:c>
      <x:c r="R19" s="1004" t="n"/>
    </x:row>
    <x:row r="20" ht="48" customHeight="1">
      <x:c r="C20" s="753" t="inlineStr">
        <x:is>
          <x:t xml:space="preserve">Title / lease / association</x:t>
        </x:is>
      </x:c>
      <x:c r="D20" s="1004" t="n"/>
      <x:c r="E20" s="1004" t="n"/>
      <x:c r="F20" s="1004" t="n"/>
      <x:c r="G20" s="1004" t="n"/>
      <x:c r="H20" s="1004" t="n"/>
      <x:c r="I20" s="1004" t="n"/>
      <x:c r="J20" s="1063" t="n"/>
      <x:c r="K20" s="1063" t="n"/>
      <x:c r="L20" s="1004" t="n"/>
      <x:c r="M20" s="1004" t="n"/>
      <x:c r="N20" s="1004" t="n"/>
      <x:c r="O20" s="1004" t="n"/>
      <x:c r="P20" s="1004" t="n"/>
      <x:c r="Q20" s="827" t="str">
        <x:f>IF(OR(D20="",E20="",F20="",G20="",H20="",I20="",NOT(ISNUMBER(J20)),NOT(ISNUMBER(K20)),K20&lt;J20,K20&lt;D7,L20="",M20="",N20="",P20="",AND(M20&lt;&gt;"Clear",M20&lt;&gt;"Investigate",M20&lt;&gt;"Revise",M20&lt;&gt;"Blocked"),AND(P20&lt;&gt;"None",P20&lt;&gt;"Unresolved",P20&lt;&gt;"Resolved with source"),AND(OR(M20="Investigate",M20="Revise"),O20=""),AND(M20="Clear",P20="Unresolved"),AND(P20="Resolved with source",R20="")),"Action needed","Ready for review")</x:f>
        <x:v>Action needed</x:v>
      </x:c>
      <x:c r="R20" s="1004" t="n"/>
    </x:row>
    <x:row r="21"/>
    <x:row r="22">
      <x:c r="C22" s="817" t="inlineStr">
        <x:is>
          <x:t xml:space="preserve">Decision and file checks</x:t>
        </x:is>
      </x:c>
      <x:c r="D22" s="817" t="n"/>
      <x:c r="E22" s="817" t="n"/>
      <x:c r="F22" s="817" t="n"/>
      <x:c r="G22" s="817" t="n"/>
      <x:c r="H22" s="817" t="n"/>
      <x:c r="I22" s="817" t="n"/>
      <x:c r="J22" s="817" t="n"/>
      <x:c r="K22" s="817" t="n"/>
      <x:c r="L22" s="817" t="n"/>
      <x:c r="M22" s="817" t="n"/>
      <x:c r="N22" s="817" t="n"/>
      <x:c r="O22" s="817" t="n"/>
      <x:c r="P22" s="817" t="n"/>
      <x:c r="Q22" s="817" t="n"/>
      <x:c r="R22" s="817" t="n"/>
    </x:row>
    <x:row r="23"/>
    <x:row r="24">
      <x:c r="C24" s="748" t="inlineStr">
        <x:is>
          <x:t xml:space="preserve">File check</x:t>
        </x:is>
      </x:c>
      <x:c r="D24" s="830" t="str">
        <x:f>IF(OR(D6="",G6="",J6="",M6="",P6="",NOT(ISNUMBER(D7)),G7="",J7="",M7="",P7="",COUNTIF(Q12:Q20,"Ready for review")&lt;&gt;9),"Action needed","Ready to self-check")</x:f>
        <x:v>Action needed</x:v>
      </x:c>
    </x:row>
    <x:row r="25">
      <x:c r="C25" s="748" t="inlineStr">
        <x:is>
          <x:t xml:space="preserve">Provisional decision</x:t>
        </x:is>
      </x:c>
      <x:c r="D25" s="830" t="str">
        <x:f>IF(COUNTIF(M12:M20,"Blocked")&gt;0,"Do not proceed",IF(COUNTIF(M12:M20,"Investigate")&gt;0,"Investigate",IF(COUNTIF(M12:M20,"Revise")&gt;0,"Revise",IF(D24="Ready to self-check","Evidence ready to self-check","Investigate"))))</x:f>
        <x:v>Investigate</x:v>
      </x:c>
    </x:row>
    <x:row r="26"/>
    <x:row r="27">
      <x:c r="C27" s="738" t="inlineStr">
        <x:is>
          <x:t xml:space="preserve">If no rule applies, record the official basis and exact trigger. Silence and an empty search are not permission.</x:t>
        </x:is>
      </x:c>
      <x:c r="D27" s="738" t="n"/>
      <x:c r="E27" s="738" t="n"/>
      <x:c r="F27" s="738" t="n"/>
      <x:c r="G27" s="738" t="n"/>
      <x:c r="H27" s="738" t="n"/>
      <x:c r="I27" s="738" t="n"/>
      <x:c r="J27" s="738" t="n"/>
      <x:c r="K27" s="738" t="n"/>
      <x:c r="L27" s="738" t="n"/>
      <x:c r="M27" s="738" t="n"/>
      <x:c r="N27" s="738" t="n"/>
      <x:c r="O27" s="738" t="n"/>
      <x:c r="P27" s="738" t="n"/>
      <x:c r="Q27" s="738" t="n"/>
      <x:c r="R27" s="738" t="n"/>
    </x:row>
    <x:row r="28">
      <x:c r="C28" s="738" t="inlineStr">
        <x:is>
          <x:t xml:space="preserve">An unresolved conflict prevents Clear. Keep a superseded source visible in the note and name the current controlling source.</x:t>
        </x:is>
      </x:c>
      <x:c r="D28" s="738" t="n"/>
      <x:c r="E28" s="738" t="n"/>
      <x:c r="F28" s="738" t="n"/>
      <x:c r="G28" s="738" t="n"/>
      <x:c r="H28" s="738" t="n"/>
      <x:c r="I28" s="738" t="n"/>
      <x:c r="J28" s="738" t="n"/>
      <x:c r="K28" s="738" t="n"/>
      <x:c r="L28" s="738" t="n"/>
      <x:c r="M28" s="738" t="n"/>
      <x:c r="N28" s="738" t="n"/>
      <x:c r="O28" s="738" t="n"/>
      <x:c r="P28" s="738" t="n"/>
      <x:c r="Q28" s="738" t="n"/>
      <x:c r="R28" s="738" t="n"/>
    </x:row>
    <x:row r="29">
      <x:c r="C29" s="738" t="inlineStr">
        <x:is>
          <x:t xml:space="preserve">Record a missing fact and owner for Investigate or Revise. Blocked overrides the rest; stop commitment and obtain a specialist verdict.</x:t>
        </x:is>
      </x:c>
      <x:c r="D29" s="738" t="n"/>
      <x:c r="E29" s="738" t="n"/>
      <x:c r="F29" s="738" t="n"/>
      <x:c r="G29" s="738" t="n"/>
      <x:c r="H29" s="738" t="n"/>
      <x:c r="I29" s="738" t="n"/>
      <x:c r="J29" s="738" t="n"/>
      <x:c r="K29" s="738" t="n"/>
      <x:c r="L29" s="738" t="n"/>
      <x:c r="M29" s="738" t="n"/>
      <x:c r="N29" s="738" t="n"/>
      <x:c r="O29" s="738" t="n"/>
      <x:c r="P29" s="738" t="n"/>
      <x:c r="Q29" s="738" t="n"/>
      <x:c r="R29" s="738" t="n"/>
    </x:row>
    <x:row r="30">
      <x:c r="C30" s="738" t="inlineStr">
        <x:is>
          <x:t xml:space="preserve">Save redacted evidence outside this file; link it here and in Evidence Index. Recheck the source at the chosen review date.</x:t>
        </x:is>
      </x:c>
      <x:c r="D30" s="738" t="n"/>
      <x:c r="E30" s="738" t="n"/>
      <x:c r="F30" s="738" t="n"/>
      <x:c r="G30" s="738" t="n"/>
      <x:c r="H30" s="738" t="n"/>
      <x:c r="I30" s="738" t="n"/>
      <x:c r="J30" s="738" t="n"/>
      <x:c r="K30" s="738" t="n"/>
      <x:c r="L30" s="738" t="n"/>
      <x:c r="M30" s="738" t="n"/>
      <x:c r="N30" s="738" t="n"/>
      <x:c r="O30" s="738" t="n"/>
      <x:c r="P30" s="738" t="n"/>
      <x:c r="Q30" s="738" t="n"/>
      <x:c r="R30" s="738" t="n"/>
    </x:row>
  </x:sheetData>
  <x:sheetProtection selectLockedCells="0" selectUnlockedCells="0" sheet="1" objects="1" insertRows="1" insertHyperlinks="1" autoFilter="1" scenarios="1" formatColumns="1" deleteColumns="1" insertColumns="1" pivotTables="1" deleteRows="1" formatCells="1" formatRows="1" sort="1"/>
  <x:dataValidations count="2">
    <x:dataValidation type="list" allowBlank="0" showDropDown="0" showInputMessage="0" showErrorMessage="0" sqref="M12:M20">
      <x:formula1>"Clear,Investigate,Revise,Blocked"</x:formula1>
    </x:dataValidation>
    <x:dataValidation type="list" allowBlank="0" showDropDown="0" showInputMessage="0" showErrorMessage="0" sqref="P12:P20">
      <x:formula1>"None,Unresolved,Resolved with source"</x:formula1>
    </x:dataValidation>
  </x:dataValidations>
  <x:hyperlinks>
    <x:hyperlink ref="C1" location="'Start Here'!B2"/>
  </x:hyperlinks>
  <x:pageMargins left="0.7" right="0.7" top="0.75" bottom="0.75" header="0.3" footer="0.3"/>
</x:worksheet>
</file>

<file path=xl/worksheets/sheet23.xml><?xml version="1.0" encoding="utf-8"?>
<x:worksheet xmlns:x="http://schemas.openxmlformats.org/spreadsheetml/2006/main">
  <x:sheetPr>
    <x:tabColor rgb="FFD1A846"/>
  </x:sheetPr>
  <x:sheetViews>
    <x:sheetView showGridLines="0" workbookViewId="0"/>
  </x:sheetViews>
  <x:sheetFormatPr baseColWidth="8" defaultRowHeight="15"/>
  <x:cols>
    <x:col min="3" max="3" width="32" customWidth="1"/>
    <x:col min="4" max="4" width="23" customWidth="1"/>
    <x:col min="5" max="5" width="27" customWidth="1"/>
    <x:col min="6" max="6" width="28" customWidth="1"/>
    <x:col min="7" max="7" width="24" customWidth="1"/>
    <x:col min="8" max="8" width="30" customWidth="1"/>
    <x:col min="9" max="9" width="23" customWidth="1"/>
    <x:col min="10" max="10" width="26" customWidth="1"/>
    <x:col min="11" max="11" width="21" customWidth="1"/>
    <x:col min="12" max="12" width="34" customWidth="1"/>
  </x:cols>
  <x:sheetData>
    <x:row r="1">
      <x:c r="C1" s="1034" t="inlineStr">
        <x:is>
          <x:t xml:space="preserve">Start Here · Toolkit guide</x:t>
        </x:is>
      </x:c>
    </x:row>
    <x:row r="2">
      <x:c r="C2" s="784" t="inlineStr">
        <x:is>
          <x:t xml:space="preserve">Credit and Mortgage Readiness</x:t>
        </x:is>
      </x:c>
      <x:c r="D2" s="784" t="n"/>
      <x:c r="E2" s="784" t="n"/>
      <x:c r="F2" s="784" t="n"/>
      <x:c r="G2" s="784" t="n"/>
      <x:c r="H2" s="784" t="n"/>
      <x:c r="I2" s="784" t="n"/>
      <x:c r="J2" s="784" t="n"/>
      <x:c r="K2" s="784" t="n"/>
      <x:c r="L2" s="784" t="n"/>
    </x:row>
    <x:row r="3">
      <x:c r="C3" s="831" t="n"/>
      <x:c r="D3" s="831" t="n"/>
      <x:c r="E3" s="831" t="n"/>
      <x:c r="F3" s="831" t="n"/>
      <x:c r="G3" s="831" t="n"/>
      <x:c r="H3" s="831" t="n"/>
      <x:c r="I3" s="831" t="n"/>
      <x:c r="J3" s="831" t="n"/>
      <x:c r="K3" s="831" t="n"/>
      <x:c r="L3" s="831" t="n"/>
    </x:row>
    <x:row r="4">
      <x:c r="C4" s="732" t="inlineStr">
        <x:is>
          <x:t xml:space="preserve">Lesson 2.2 · Work from reports and documents, never an app score alone. Keep full reports outside Aura and community spaces.</x:t>
        </x:is>
      </x:c>
      <x:c r="D4" s="732" t="n"/>
      <x:c r="E4" s="732" t="n"/>
      <x:c r="F4" s="732" t="n"/>
      <x:c r="G4" s="732" t="n"/>
      <x:c r="H4" s="732" t="n"/>
      <x:c r="I4" s="732" t="n"/>
      <x:c r="J4" s="732" t="n"/>
      <x:c r="K4" s="732" t="n"/>
      <x:c r="L4" s="732" t="n"/>
    </x:row>
    <x:row r="5">
      <x:c r="C5" s="738" t="inlineStr">
        <x:is>
          <x:t xml:space="preserve">Pathway</x:t>
        </x:is>
      </x:c>
      <x:c r="D5" s="1006" t="inlineStr">
        <x:is>
          <x:t xml:space="preserve">UK</x:t>
        </x:is>
      </x:c>
      <x:c r="E5" s="738" t="n"/>
      <x:c r="F5" s="738" t="n"/>
      <x:c r="G5" s="738" t="n"/>
      <x:c r="H5" s="738" t="n"/>
      <x:c r="I5" s="738" t="n"/>
      <x:c r="J5" s="738" t="n"/>
      <x:c r="K5" s="738" t="n"/>
      <x:c r="L5" s="738" t="n"/>
    </x:row>
    <x:row r="6">
      <x:c r="C6" s="738" t="n"/>
      <x:c r="D6" s="738" t="n"/>
      <x:c r="E6" s="738" t="n"/>
      <x:c r="F6" s="738" t="n"/>
      <x:c r="G6" s="738" t="n"/>
      <x:c r="H6" s="738" t="n"/>
      <x:c r="I6" s="738" t="n"/>
      <x:c r="J6" s="738" t="n"/>
      <x:c r="K6" s="738" t="n"/>
      <x:c r="L6" s="738" t="n"/>
    </x:row>
    <x:row r="7">
      <x:c r="C7" s="834" t="inlineStr">
        <x:is>
          <x:t xml:space="preserve">Credit-report access and discrepancy record · complete every row for your selected pathway</x:t>
        </x:is>
      </x:c>
      <x:c r="D7" s="834" t="n"/>
      <x:c r="E7" s="834" t="n"/>
      <x:c r="F7" s="834" t="n"/>
      <x:c r="G7" s="834" t="n"/>
      <x:c r="H7" s="834" t="n"/>
      <x:c r="I7" s="834" t="n"/>
      <x:c r="J7" s="834" t="n"/>
      <x:c r="K7" s="834" t="n"/>
      <x:c r="L7" s="834" t="n"/>
    </x:row>
    <x:row r="8">
      <x:c r="C8" s="738" t="n"/>
      <x:c r="D8" s="738" t="n"/>
      <x:c r="E8" s="738" t="n"/>
      <x:c r="F8" s="738" t="n"/>
      <x:c r="G8" s="738" t="n"/>
      <x:c r="H8" s="738" t="n"/>
      <x:c r="I8" s="738" t="n"/>
      <x:c r="J8" s="738" t="n"/>
      <x:c r="K8" s="738" t="n"/>
      <x:c r="L8" s="738" t="n"/>
    </x:row>
    <x:row r="9" ht="42" customHeight="1">
      <x:c r="C9" s="1105" t="inlineStr">
        <x:is>
          <x:t xml:space="preserve">Agency</x:t>
        </x:is>
      </x:c>
      <x:c r="D9" s="1105" t="inlineStr">
        <x:is>
          <x:t xml:space="preserve">Pathway</x:t>
        </x:is>
      </x:c>
      <x:c r="E9" s="1105" t="inlineStr">
        <x:is>
          <x:t xml:space="preserve">Free/statutory route</x:t>
        </x:is>
      </x:c>
      <x:c r="F9" s="1105" t="inlineStr">
        <x:is>
          <x:t xml:space="preserve">Report date</x:t>
        </x:is>
      </x:c>
      <x:c r="G9" s="1105" t="inlineStr">
        <x:is>
          <x:t xml:space="preserve">Checked identity/accounts</x:t>
        </x:is>
      </x:c>
      <x:c r="H9" s="1105" t="inlineStr">
        <x:is>
          <x:t xml:space="preserve">Finding (masked)</x:t>
        </x:is>
      </x:c>
      <x:c r="I9" s="1105" t="inlineStr">
        <x:is>
          <x:t xml:space="preserve">Dispute reference</x:t>
        </x:is>
      </x:c>
      <x:c r="J9" s="1105" t="inlineStr">
        <x:is>
          <x:t xml:space="preserve">Result / action</x:t>
        </x:is>
      </x:c>
      <x:c r="K9" s="1105" t="inlineStr">
        <x:is>
          <x:t xml:space="preserve">Evidence date</x:t>
        </x:is>
      </x:c>
      <x:c r="L9" s="1105" t="inlineStr">
        <x:is>
          <x:t xml:space="preserve">Secure evidence location</x:t>
        </x:is>
      </x:c>
    </x:row>
    <x:row r="10" ht="32" customHeight="1">
      <x:c r="C10" s="738" t="inlineStr">
        <x:is>
          <x:t xml:space="preserve">Experian</x:t>
        </x:is>
      </x:c>
      <x:c r="D10" s="738" t="inlineStr">
        <x:is>
          <x:t xml:space="preserve">UK</x:t>
        </x:is>
      </x:c>
      <x:c r="E10" s="738" t="inlineStr">
        <x:is>
          <x:t xml:space="preserve">MoneyHelper route</x:t>
        </x:is>
      </x:c>
      <x:c r="F10" s="1064" t="n"/>
      <x:c r="G10" s="1006" t="n"/>
      <x:c r="H10" s="1006" t="n"/>
      <x:c r="I10" s="1006" t="n"/>
      <x:c r="J10" s="1006" t="n"/>
      <x:c r="K10" s="1064" t="n"/>
      <x:c r="L10" s="1006" t="n"/>
    </x:row>
    <x:row r="11" ht="32" customHeight="1">
      <x:c r="C11" s="738" t="inlineStr">
        <x:is>
          <x:t xml:space="preserve">Equifax</x:t>
        </x:is>
      </x:c>
      <x:c r="D11" s="738" t="inlineStr">
        <x:is>
          <x:t xml:space="preserve">UK</x:t>
        </x:is>
      </x:c>
      <x:c r="E11" s="738" t="inlineStr">
        <x:is>
          <x:t xml:space="preserve">MoneyHelper route</x:t>
        </x:is>
      </x:c>
      <x:c r="F11" s="1064" t="n"/>
      <x:c r="G11" s="1006" t="n"/>
      <x:c r="H11" s="1006" t="n"/>
      <x:c r="I11" s="1006" t="n"/>
      <x:c r="J11" s="1006" t="n"/>
      <x:c r="K11" s="1064" t="n"/>
      <x:c r="L11" s="1006" t="n"/>
    </x:row>
    <x:row r="12" ht="32" customHeight="1">
      <x:c r="C12" s="738" t="inlineStr">
        <x:is>
          <x:t xml:space="preserve">TransUnion</x:t>
        </x:is>
      </x:c>
      <x:c r="D12" s="738" t="inlineStr">
        <x:is>
          <x:t xml:space="preserve">UK</x:t>
        </x:is>
      </x:c>
      <x:c r="E12" s="738" t="inlineStr">
        <x:is>
          <x:t xml:space="preserve">MoneyHelper route</x:t>
        </x:is>
      </x:c>
      <x:c r="F12" s="1064" t="n"/>
      <x:c r="G12" s="1006" t="n"/>
      <x:c r="H12" s="1006" t="n"/>
      <x:c r="I12" s="1006" t="n"/>
      <x:c r="J12" s="1006" t="n"/>
      <x:c r="K12" s="1064" t="n"/>
      <x:c r="L12" s="1006" t="n"/>
    </x:row>
    <x:row r="13" ht="32" customHeight="1">
      <x:c r="C13" s="738" t="inlineStr">
        <x:is>
          <x:t xml:space="preserve">Crediva</x:t>
        </x:is>
      </x:c>
      <x:c r="D13" s="738" t="inlineStr">
        <x:is>
          <x:t xml:space="preserve">UK</x:t>
        </x:is>
      </x:c>
      <x:c r="E13" s="738" t="inlineStr">
        <x:is>
          <x:t xml:space="preserve">MoneyHelper route</x:t>
        </x:is>
      </x:c>
      <x:c r="F13" s="1064" t="n"/>
      <x:c r="G13" s="1006" t="n"/>
      <x:c r="H13" s="1006" t="n"/>
      <x:c r="I13" s="1006" t="n"/>
      <x:c r="J13" s="1006" t="n"/>
      <x:c r="K13" s="1064" t="n"/>
      <x:c r="L13" s="1006" t="n"/>
    </x:row>
    <x:row r="14" ht="32" customHeight="1">
      <x:c r="C14" s="738" t="inlineStr">
        <x:is>
          <x:t xml:space="preserve">Equifax</x:t>
        </x:is>
      </x:c>
      <x:c r="D14" s="738" t="inlineStr">
        <x:is>
          <x:t xml:space="preserve">US</x:t>
        </x:is>
      </x:c>
      <x:c r="E14" s="738" t="inlineStr">
        <x:is>
          <x:t xml:space="preserve">AnnualCreditReport.com</x:t>
        </x:is>
      </x:c>
      <x:c r="F14" s="1064" t="n"/>
      <x:c r="G14" s="1006" t="n"/>
      <x:c r="H14" s="1006" t="n"/>
      <x:c r="I14" s="1006" t="n"/>
      <x:c r="J14" s="1006" t="n"/>
      <x:c r="K14" s="1064" t="n"/>
      <x:c r="L14" s="1006" t="n"/>
    </x:row>
    <x:row r="15" ht="32" customHeight="1">
      <x:c r="C15" s="738" t="inlineStr">
        <x:is>
          <x:t xml:space="preserve">Experian</x:t>
        </x:is>
      </x:c>
      <x:c r="D15" s="738" t="inlineStr">
        <x:is>
          <x:t xml:space="preserve">US</x:t>
        </x:is>
      </x:c>
      <x:c r="E15" s="738" t="inlineStr">
        <x:is>
          <x:t xml:space="preserve">AnnualCreditReport.com</x:t>
        </x:is>
      </x:c>
      <x:c r="F15" s="1064" t="n"/>
      <x:c r="G15" s="1006" t="n"/>
      <x:c r="H15" s="1006" t="n"/>
      <x:c r="I15" s="1006" t="n"/>
      <x:c r="J15" s="1006" t="n"/>
      <x:c r="K15" s="1064" t="n"/>
      <x:c r="L15" s="1006" t="n"/>
    </x:row>
    <x:row r="16" ht="32" customHeight="1">
      <x:c r="C16" s="738" t="inlineStr">
        <x:is>
          <x:t xml:space="preserve">TransUnion</x:t>
        </x:is>
      </x:c>
      <x:c r="D16" s="738" t="inlineStr">
        <x:is>
          <x:t xml:space="preserve">US</x:t>
        </x:is>
      </x:c>
      <x:c r="E16" s="738" t="inlineStr">
        <x:is>
          <x:t xml:space="preserve">AnnualCreditReport.com</x:t>
        </x:is>
      </x:c>
      <x:c r="F16" s="1064" t="n"/>
      <x:c r="G16" s="1006" t="n"/>
      <x:c r="H16" s="1006" t="n"/>
      <x:c r="I16" s="1006" t="n"/>
      <x:c r="J16" s="1006" t="n"/>
      <x:c r="K16" s="1064" t="n"/>
      <x:c r="L16" s="1006" t="n"/>
    </x:row>
    <x:row r="17">
      <x:c r="C17" s="738" t="n"/>
      <x:c r="D17" s="738" t="n"/>
      <x:c r="E17" s="738" t="n"/>
      <x:c r="F17" s="738" t="n"/>
      <x:c r="G17" s="738" t="n"/>
      <x:c r="H17" s="738" t="n"/>
      <x:c r="I17" s="738" t="n"/>
      <x:c r="J17" s="738" t="n"/>
      <x:c r="K17" s="738" t="n"/>
      <x:c r="L17" s="738" t="n"/>
    </x:row>
    <x:row r="18">
      <x:c r="C18" s="834" t="inlineStr">
        <x:is>
          <x:t xml:space="preserve">Borrower-File Readiness · 0 missing/incorrect, 1 incomplete/explanation needed, 2 complete/current/consistent</x:t>
        </x:is>
      </x:c>
      <x:c r="D18" s="834" t="n"/>
      <x:c r="E18" s="834" t="n"/>
      <x:c r="F18" s="834" t="n"/>
      <x:c r="G18" s="834" t="n"/>
      <x:c r="H18" s="834" t="n"/>
      <x:c r="I18" s="834" t="n"/>
      <x:c r="J18" s="834" t="n"/>
      <x:c r="K18" s="834" t="n"/>
      <x:c r="L18" s="834" t="n"/>
    </x:row>
    <x:row r="19">
      <x:c r="C19" s="1106" t="inlineStr">
        <x:is>
          <x:t xml:space="preserve">Evidence item</x:t>
        </x:is>
      </x:c>
      <x:c r="D19" s="1106" t="inlineStr">
        <x:is>
          <x:t xml:space="preserve">Score 0–2</x:t>
        </x:is>
      </x:c>
      <x:c r="E19" s="1106" t="inlineStr">
        <x:is>
          <x:t xml:space="preserve">Evidence location / date</x:t>
        </x:is>
      </x:c>
      <x:c r="F19" s="1106" t="inlineStr">
        <x:is>
          <x:t xml:space="preserve">Action / owner</x:t>
        </x:is>
      </x:c>
      <x:c r="G19" s="738" t="n"/>
      <x:c r="H19" s="738" t="n"/>
      <x:c r="I19" s="738" t="n"/>
      <x:c r="J19" s="738" t="n"/>
      <x:c r="K19" s="738" t="n"/>
      <x:c r="L19" s="738" t="n"/>
    </x:row>
    <x:row r="20" ht="28" customHeight="1">
      <x:c r="C20" s="738" t="inlineStr">
        <x:is>
          <x:t xml:space="preserve">Identity and address history</x:t>
        </x:is>
      </x:c>
      <x:c r="D20" s="1006" t="n"/>
      <x:c r="E20" s="1006" t="n"/>
      <x:c r="F20" s="1006" t="n"/>
      <x:c r="G20" s="738" t="n"/>
      <x:c r="H20" s="738" t="n"/>
      <x:c r="I20" s="738" t="n"/>
      <x:c r="J20" s="738" t="n"/>
      <x:c r="K20" s="738" t="n"/>
      <x:c r="L20" s="738" t="n"/>
    </x:row>
    <x:row r="21" ht="28" customHeight="1">
      <x:c r="C21" s="738" t="inlineStr">
        <x:is>
          <x:t xml:space="preserve">Income and employment</x:t>
        </x:is>
      </x:c>
      <x:c r="D21" s="1006" t="n"/>
      <x:c r="E21" s="1006" t="n"/>
      <x:c r="F21" s="1006" t="n"/>
      <x:c r="G21" s="738" t="n"/>
      <x:c r="H21" s="738" t="n"/>
      <x:c r="I21" s="738" t="n"/>
      <x:c r="J21" s="738" t="n"/>
      <x:c r="K21" s="738" t="n"/>
      <x:c r="L21" s="738" t="n"/>
    </x:row>
    <x:row r="22" ht="28" customHeight="1">
      <x:c r="C22" s="738" t="inlineStr">
        <x:is>
          <x:t xml:space="preserve">Household expenditure</x:t>
        </x:is>
      </x:c>
      <x:c r="D22" s="1006" t="n"/>
      <x:c r="E22" s="1006" t="n"/>
      <x:c r="F22" s="1006" t="n"/>
      <x:c r="G22" s="738" t="n"/>
      <x:c r="H22" s="738" t="n"/>
      <x:c r="I22" s="738" t="n"/>
      <x:c r="J22" s="738" t="n"/>
      <x:c r="K22" s="738" t="n"/>
      <x:c r="L22" s="738" t="n"/>
    </x:row>
    <x:row r="23" ht="28" customHeight="1">
      <x:c r="C23" s="738" t="inlineStr">
        <x:is>
          <x:t xml:space="preserve">Existing debts and commitments</x:t>
        </x:is>
      </x:c>
      <x:c r="D23" s="1006" t="n"/>
      <x:c r="E23" s="1006" t="n"/>
      <x:c r="F23" s="1006" t="n"/>
      <x:c r="G23" s="738" t="n"/>
      <x:c r="H23" s="738" t="n"/>
      <x:c r="I23" s="738" t="n"/>
      <x:c r="J23" s="738" t="n"/>
      <x:c r="K23" s="738" t="n"/>
      <x:c r="L23" s="738" t="n"/>
    </x:row>
    <x:row r="24" ht="28" customHeight="1">
      <x:c r="C24" s="738" t="inlineStr">
        <x:is>
          <x:t xml:space="preserve">Credit conduct and searches</x:t>
        </x:is>
      </x:c>
      <x:c r="D24" s="1006" t="n"/>
      <x:c r="E24" s="1006" t="n"/>
      <x:c r="F24" s="1006" t="n"/>
      <x:c r="G24" s="738" t="n"/>
      <x:c r="H24" s="738" t="n"/>
      <x:c r="I24" s="738" t="n"/>
      <x:c r="J24" s="738" t="n"/>
      <x:c r="K24" s="738" t="n"/>
      <x:c r="L24" s="738" t="n"/>
    </x:row>
    <x:row r="25" ht="28" customHeight="1">
      <x:c r="C25" s="738" t="inlineStr">
        <x:is>
          <x:t xml:space="preserve">Deposit origin and source of funds</x:t>
        </x:is>
      </x:c>
      <x:c r="D25" s="1006" t="n"/>
      <x:c r="E25" s="1006" t="n"/>
      <x:c r="F25" s="1006" t="n"/>
      <x:c r="G25" s="738" t="n"/>
      <x:c r="H25" s="738" t="n"/>
      <x:c r="I25" s="738" t="n"/>
      <x:c r="J25" s="738" t="n"/>
      <x:c r="K25" s="738" t="n"/>
      <x:c r="L25" s="738" t="n"/>
    </x:row>
    <x:row r="26" ht="28" customHeight="1">
      <x:c r="C26" s="738" t="inlineStr">
        <x:is>
          <x:t xml:space="preserve">Property and loan purpose</x:t>
        </x:is>
      </x:c>
      <x:c r="D26" s="1006" t="n"/>
      <x:c r="E26" s="1006" t="n"/>
      <x:c r="F26" s="1006" t="n"/>
      <x:c r="G26" s="738" t="n"/>
      <x:c r="H26" s="738" t="n"/>
      <x:c r="I26" s="738" t="n"/>
      <x:c r="J26" s="738" t="n"/>
      <x:c r="K26" s="738" t="n"/>
      <x:c r="L26" s="738" t="n"/>
    </x:row>
    <x:row r="27" ht="28" customHeight="1">
      <x:c r="C27" s="738" t="inlineStr">
        <x:is>
          <x:t xml:space="preserve">Loan affordability assumptions</x:t>
        </x:is>
      </x:c>
      <x:c r="D27" s="1006" t="n"/>
      <x:c r="E27" s="1006" t="n"/>
      <x:c r="F27" s="1006" t="n"/>
      <x:c r="G27" s="738" t="n"/>
      <x:c r="H27" s="738" t="n"/>
      <x:c r="I27" s="738" t="n"/>
      <x:c r="J27" s="738" t="n"/>
      <x:c r="K27" s="738" t="n"/>
      <x:c r="L27" s="738" t="n"/>
    </x:row>
    <x:row r="28" ht="28" customHeight="1">
      <x:c r="C28" s="738" t="inlineStr">
        <x:is>
          <x:t xml:space="preserve">Adverse-event explanation</x:t>
        </x:is>
      </x:c>
      <x:c r="D28" s="1006" t="n"/>
      <x:c r="E28" s="1006" t="n"/>
      <x:c r="F28" s="1006" t="n"/>
      <x:c r="G28" s="738" t="n"/>
      <x:c r="H28" s="738" t="n"/>
      <x:c r="I28" s="738" t="n"/>
      <x:c r="J28" s="738" t="n"/>
      <x:c r="K28" s="738" t="n"/>
      <x:c r="L28" s="738" t="n"/>
    </x:row>
    <x:row r="29" ht="28" customHeight="1">
      <x:c r="C29" s="738" t="inlineStr">
        <x:is>
          <x:t xml:space="preserve">Document consistency and recency</x:t>
        </x:is>
      </x:c>
      <x:c r="D29" s="1006" t="n"/>
      <x:c r="E29" s="1006" t="n"/>
      <x:c r="F29" s="1006" t="n"/>
      <x:c r="G29" s="738" t="n"/>
      <x:c r="H29" s="738" t="n"/>
      <x:c r="I29" s="738" t="n"/>
      <x:c r="J29" s="738" t="n"/>
      <x:c r="K29" s="738" t="n"/>
      <x:c r="L29" s="738" t="n"/>
    </x:row>
    <x:row r="30">
      <x:c r="C30" s="738" t="n"/>
      <x:c r="D30" s="738" t="n"/>
      <x:c r="E30" s="738" t="n"/>
      <x:c r="F30" s="738" t="n"/>
      <x:c r="G30" s="738" t="n"/>
      <x:c r="H30" s="738" t="n"/>
      <x:c r="I30" s="738" t="n"/>
      <x:c r="J30" s="738" t="n"/>
      <x:c r="K30" s="738" t="n"/>
      <x:c r="L30" s="738" t="n"/>
    </x:row>
    <x:row r="31">
      <x:c r="C31" s="738" t="inlineStr">
        <x:is>
          <x:t xml:space="preserve">Borrower-file score</x:t>
        </x:is>
      </x:c>
      <x:c r="D31" s="1065" t="str">
        <x:f>IF(COUNT(D20:D29)=10,SUM(D20:D29)/20,"")</x:f>
      </x:c>
      <x:c r="E31" s="738" t="n"/>
      <x:c r="F31" s="738" t="n"/>
      <x:c r="G31" s="738" t="n"/>
      <x:c r="H31" s="738" t="n"/>
      <x:c r="I31" s="738" t="n"/>
      <x:c r="J31" s="738" t="n"/>
      <x:c r="K31" s="738" t="n"/>
      <x:c r="L31" s="738" t="n"/>
    </x:row>
    <x:row r="32">
      <x:c r="C32" s="738" t="inlineStr">
        <x:is>
          <x:t xml:space="preserve">Selected-pathway reports</x:t>
        </x:is>
      </x:c>
      <x:c r="D32" s="842" t="n">
        <x:f>IF(D5="UK",COUNT(F10:F13),IF(D5="US",COUNT(F14:F16),0))</x:f>
        <x:v>0</x:v>
      </x:c>
      <x:c r="E32" s="738" t="n"/>
      <x:c r="F32" s="738" t="n"/>
      <x:c r="G32" s="738" t="n"/>
      <x:c r="H32" s="738" t="n"/>
      <x:c r="I32" s="738" t="n"/>
      <x:c r="J32" s="738" t="n"/>
      <x:c r="K32" s="738" t="n"/>
      <x:c r="L32" s="738" t="n"/>
    </x:row>
    <x:row r="33">
      <x:c r="C33" s="738" t="n"/>
      <x:c r="D33" s="738" t="n"/>
      <x:c r="E33" s="738" t="n"/>
      <x:c r="F33" s="738" t="n"/>
      <x:c r="G33" s="738" t="n"/>
      <x:c r="H33" s="738" t="n"/>
      <x:c r="I33" s="738" t="n"/>
      <x:c r="J33" s="738" t="n"/>
      <x:c r="K33" s="738" t="n"/>
      <x:c r="L33" s="738" t="n"/>
    </x:row>
    <x:row r="34">
      <x:c r="C34" s="834" t="inlineStr">
        <x:is>
          <x:t xml:space="preserve">Six-month action plan · current evidence, disputes and lender questions</x:t>
        </x:is>
      </x:c>
      <x:c r="D34" s="834" t="n"/>
      <x:c r="E34" s="834" t="n"/>
      <x:c r="F34" s="834" t="n"/>
      <x:c r="G34" s="834" t="n"/>
      <x:c r="H34" s="834" t="n"/>
      <x:c r="I34" s="834" t="n"/>
      <x:c r="J34" s="834" t="n"/>
      <x:c r="K34" s="834" t="n"/>
      <x:c r="L34" s="834" t="n"/>
    </x:row>
    <x:row r="35">
      <x:c r="C35" s="1106" t="inlineStr">
        <x:is>
          <x:t xml:space="preserve">Month</x:t>
        </x:is>
      </x:c>
      <x:c r="D35" s="1106" t="inlineStr">
        <x:is>
          <x:t xml:space="preserve">Action and proof</x:t>
        </x:is>
      </x:c>
      <x:c r="E35" s="1106" t="inlineStr">
        <x:is>
          <x:t xml:space="preserve">Owner</x:t>
        </x:is>
      </x:c>
      <x:c r="F35" s="1106" t="inlineStr">
        <x:is>
          <x:t xml:space="preserve">Review date</x:t>
        </x:is>
      </x:c>
      <x:c r="G35" s="738" t="n"/>
      <x:c r="H35" s="738" t="n"/>
      <x:c r="I35" s="738" t="n"/>
      <x:c r="J35" s="738" t="n"/>
      <x:c r="K35" s="738" t="n"/>
      <x:c r="L35" s="738" t="n"/>
    </x:row>
    <x:row r="36">
      <x:c r="C36" s="738" t="inlineStr">
        <x:is>
          <x:t xml:space="preserve">1</x:t>
        </x:is>
      </x:c>
      <x:c r="D36" s="1006" t="n"/>
      <x:c r="E36" s="1006" t="n"/>
      <x:c r="F36" s="1064" t="n"/>
      <x:c r="G36" s="738" t="n"/>
      <x:c r="H36" s="738" t="n"/>
      <x:c r="I36" s="738" t="n"/>
      <x:c r="J36" s="738" t="n"/>
      <x:c r="K36" s="738" t="n"/>
      <x:c r="L36" s="738" t="n"/>
    </x:row>
    <x:row r="37">
      <x:c r="C37" s="738" t="inlineStr">
        <x:is>
          <x:t xml:space="preserve">2</x:t>
        </x:is>
      </x:c>
      <x:c r="D37" s="1006" t="n"/>
      <x:c r="E37" s="1006" t="n"/>
      <x:c r="F37" s="1064" t="n"/>
      <x:c r="G37" s="738" t="n"/>
      <x:c r="H37" s="738" t="n"/>
      <x:c r="I37" s="738" t="n"/>
      <x:c r="J37" s="738" t="n"/>
      <x:c r="K37" s="738" t="n"/>
      <x:c r="L37" s="738" t="n"/>
    </x:row>
    <x:row r="38">
      <x:c r="C38" s="738" t="inlineStr">
        <x:is>
          <x:t xml:space="preserve">3</x:t>
        </x:is>
      </x:c>
      <x:c r="D38" s="1006" t="n"/>
      <x:c r="E38" s="1006" t="n"/>
      <x:c r="F38" s="1064" t="n"/>
      <x:c r="G38" s="738" t="n"/>
      <x:c r="H38" s="738" t="n"/>
      <x:c r="I38" s="738" t="n"/>
      <x:c r="J38" s="738" t="n"/>
      <x:c r="K38" s="738" t="n"/>
      <x:c r="L38" s="738" t="n"/>
    </x:row>
    <x:row r="39">
      <x:c r="C39" s="738" t="inlineStr">
        <x:is>
          <x:t xml:space="preserve">4</x:t>
        </x:is>
      </x:c>
      <x:c r="D39" s="1006" t="n"/>
      <x:c r="E39" s="1006" t="n"/>
      <x:c r="F39" s="1064" t="n"/>
      <x:c r="G39" s="738" t="n"/>
      <x:c r="H39" s="738" t="n"/>
      <x:c r="I39" s="738" t="n"/>
      <x:c r="J39" s="738" t="n"/>
      <x:c r="K39" s="738" t="n"/>
      <x:c r="L39" s="738" t="n"/>
    </x:row>
    <x:row r="40">
      <x:c r="C40" s="738" t="inlineStr">
        <x:is>
          <x:t xml:space="preserve">5</x:t>
        </x:is>
      </x:c>
      <x:c r="D40" s="1006" t="n"/>
      <x:c r="E40" s="1006" t="n"/>
      <x:c r="F40" s="1064" t="n"/>
      <x:c r="G40" s="738" t="n"/>
      <x:c r="H40" s="738" t="n"/>
      <x:c r="I40" s="738" t="n"/>
      <x:c r="J40" s="738" t="n"/>
      <x:c r="K40" s="738" t="n"/>
      <x:c r="L40" s="738" t="n"/>
    </x:row>
    <x:row r="41">
      <x:c r="C41" s="738" t="inlineStr">
        <x:is>
          <x:t xml:space="preserve">6</x:t>
        </x:is>
      </x:c>
      <x:c r="D41" s="1006" t="n"/>
      <x:c r="E41" s="1006" t="n"/>
      <x:c r="F41" s="1064" t="n"/>
      <x:c r="G41" s="738" t="n"/>
      <x:c r="H41" s="738" t="n"/>
      <x:c r="I41" s="738" t="n"/>
      <x:c r="J41" s="738" t="n"/>
      <x:c r="K41" s="738" t="n"/>
      <x:c r="L41" s="738" t="n"/>
    </x:row>
    <x:row r="42">
      <x:c r="C42" s="738" t="n"/>
      <x:c r="D42" s="738" t="n"/>
      <x:c r="E42" s="738" t="n"/>
      <x:c r="F42" s="738" t="n"/>
      <x:c r="G42" s="738" t="n"/>
      <x:c r="H42" s="738" t="n"/>
      <x:c r="I42" s="738" t="n"/>
      <x:c r="J42" s="738" t="n"/>
      <x:c r="K42" s="738" t="n"/>
      <x:c r="L42" s="738" t="n"/>
    </x:row>
    <x:row r="43">
      <x:c r="C43" s="738" t="inlineStr">
        <x:is>
          <x:t xml:space="preserve">Completion check</x:t>
        </x:is>
      </x:c>
      <x:c r="D43" s="842" t="str">
        <x:f>IF(AND(D31&gt;=0.8,D25=2,IF(D5="UK",AND(D32=4,COUNTIF(G10:G13,"Reviewed")=4),IF(D5="US",AND(D32=3,COUNTIF(G14:G16,"Reviewed")=3),FALSE)),COUNTBLANK(D36:E41)=0,COUNT(F36:F41)=6),"Ready to self-check","Action needed")</x:f>
        <x:v>Action needed</x:v>
      </x:c>
      <x:c r="E43" s="738" t="n"/>
      <x:c r="F43" s="738" t="n"/>
      <x:c r="G43" s="738" t="n"/>
      <x:c r="H43" s="738" t="n"/>
      <x:c r="I43" s="738" t="n"/>
      <x:c r="J43" s="738" t="n"/>
      <x:c r="K43" s="738" t="n"/>
      <x:c r="L43" s="738" t="n"/>
    </x:row>
    <x:row r="44">
      <x:c r="C44" s="738" t="inlineStr">
        <x:is>
          <x:t xml:space="preserve">Only the selected pathway counts; do not enter full account numbers or private documents here. A regulated adviser or lender decides eligibility.</x:t>
        </x:is>
      </x:c>
      <x:c r="D44" s="738" t="n"/>
      <x:c r="E44" s="738" t="n"/>
      <x:c r="F44" s="738" t="n"/>
      <x:c r="G44" s="738" t="n"/>
      <x:c r="H44" s="738" t="n"/>
      <x:c r="I44" s="738" t="n"/>
      <x:c r="J44" s="738" t="n"/>
      <x:c r="K44" s="738" t="n"/>
      <x:c r="L44" s="738" t="n"/>
    </x:row>
    <x:row r="45">
      <x:c r="C45" s="738" t="n"/>
      <x:c r="D45" s="738" t="n"/>
      <x:c r="E45" s="738" t="n"/>
      <x:c r="F45" s="738" t="n"/>
      <x:c r="G45" s="738" t="n"/>
      <x:c r="H45" s="738" t="n"/>
      <x:c r="I45" s="738" t="n"/>
      <x:c r="J45" s="738" t="n"/>
      <x:c r="K45" s="738" t="n"/>
      <x:c r="L45" s="738" t="n"/>
    </x:row>
    <x:row r="46">
      <x:c r="C46" s="834" t="inlineStr">
        <x:is>
          <x:t xml:space="preserve">Public source starting points · recheck before a mortgage application</x:t>
        </x:is>
      </x:c>
      <x:c r="D46" s="834" t="n"/>
      <x:c r="E46" s="834" t="n"/>
      <x:c r="F46" s="834" t="n"/>
      <x:c r="G46" s="834" t="n"/>
      <x:c r="H46" s="834" t="n"/>
      <x:c r="I46" s="834" t="n"/>
      <x:c r="J46" s="834" t="n"/>
      <x:c r="K46" s="834" t="n"/>
      <x:c r="L46" s="834" t="n"/>
    </x:row>
    <x:row r="47">
      <x:c r="C47" s="738" t="inlineStr">
        <x:is>
          <x:t xml:space="preserve">UK report routes</x:t>
        </x:is>
      </x:c>
      <x:c r="D47" s="738" t="inlineStr">
        <x:is>
          <x:t xml:space="preserve">https://www.moneyhelper.org.uk/en/everyday-money/credit/how-to-check-your-credit-report</x:t>
        </x:is>
      </x:c>
      <x:c r="E47" s="738" t="n"/>
      <x:c r="F47" s="738" t="n"/>
      <x:c r="G47" s="738" t="n"/>
      <x:c r="H47" s="738" t="n"/>
      <x:c r="I47" s="738" t="n"/>
      <x:c r="J47" s="738" t="n"/>
      <x:c r="K47" s="738" t="n"/>
      <x:c r="L47" s="738" t="n"/>
    </x:row>
    <x:row r="48">
      <x:c r="C48" s="738" t="inlineStr">
        <x:is>
          <x:t xml:space="preserve">UK four agencies</x:t>
        </x:is>
      </x:c>
      <x:c r="D48" s="738" t="inlineStr">
        <x:is>
          <x:t xml:space="preserve">https://www.moneyhelper.org.uk/en/everyday-money/credit/how-to-improve-your-credit-score</x:t>
        </x:is>
      </x:c>
      <x:c r="E48" s="738" t="n"/>
      <x:c r="F48" s="738" t="n"/>
      <x:c r="G48" s="738" t="n"/>
      <x:c r="H48" s="738" t="n"/>
      <x:c r="I48" s="738" t="n"/>
      <x:c r="J48" s="738" t="n"/>
      <x:c r="K48" s="738" t="n"/>
      <x:c r="L48" s="738" t="n"/>
    </x:row>
    <x:row r="49">
      <x:c r="C49" s="738" t="inlineStr">
        <x:is>
          <x:t xml:space="preserve">UK mortgage documents</x:t>
        </x:is>
      </x:c>
      <x:c r="D49" s="738" t="inlineStr">
        <x:is>
          <x:t xml:space="preserve">https://www.moneyhelper.org.uk/en/homes/buying-a-home/how-to-apply-for-a-mortgage</x:t>
        </x:is>
      </x:c>
      <x:c r="E49" s="738" t="n"/>
      <x:c r="F49" s="738" t="n"/>
      <x:c r="G49" s="738" t="n"/>
      <x:c r="H49" s="738" t="n"/>
      <x:c r="I49" s="738" t="n"/>
      <x:c r="J49" s="738" t="n"/>
      <x:c r="K49" s="738" t="n"/>
      <x:c r="L49" s="738" t="n"/>
    </x:row>
    <x:row r="50">
      <x:c r="C50" s="738" t="inlineStr">
        <x:is>
          <x:t xml:space="preserve">US reports</x:t>
        </x:is>
      </x:c>
      <x:c r="D50" s="738" t="inlineStr">
        <x:is>
          <x:t xml:space="preserve">https://www.annualcreditreport.com/</x:t>
        </x:is>
      </x:c>
      <x:c r="E50" s="738" t="n"/>
      <x:c r="F50" s="738" t="n"/>
      <x:c r="G50" s="738" t="n"/>
      <x:c r="H50" s="738" t="n"/>
      <x:c r="I50" s="738" t="n"/>
      <x:c r="J50" s="738" t="n"/>
      <x:c r="K50" s="738" t="n"/>
      <x:c r="L50" s="738" t="n"/>
    </x:row>
  </x:sheetData>
  <x:sheetProtection selectLockedCells="0" selectUnlockedCells="0" sheet="1" objects="1" insertRows="1" insertHyperlinks="1" autoFilter="1" scenarios="1" formatColumns="1" deleteColumns="1" insertColumns="1" pivotTables="1" deleteRows="1" formatCells="1" formatRows="1" sort="1"/>
  <x:dataValidations count="3">
    <x:dataValidation type="list" allowBlank="0" showDropDown="0" showInputMessage="0" showErrorMessage="0" sqref="D5">
      <x:formula1>"UK,US"</x:formula1>
    </x:dataValidation>
    <x:dataValidation type="list" allowBlank="0" showDropDown="0" showInputMessage="0" showErrorMessage="0" sqref="G10:G16">
      <x:formula1>"Reviewed,Not reviewed"</x:formula1>
    </x:dataValidation>
    <x:dataValidation type="whole" operator="between" allowBlank="0" showDropDown="0" showInputMessage="0" showErrorMessage="0" sqref="D20:D29">
      <x:formula1>0</x:formula1>
      <x:formula2>2</x:formula2>
    </x:dataValidation>
  </x:dataValidations>
  <x:hyperlinks>
    <x:hyperlink ref="C1" location="'Start Here'!B2"/>
    <x:hyperlink xmlns:r="http://schemas.openxmlformats.org/officeDocument/2006/relationships" ref="D47" r:id="R19ce735ef3be4d69"/>
    <x:hyperlink xmlns:r="http://schemas.openxmlformats.org/officeDocument/2006/relationships" ref="D48" r:id="R273965a6c26343fb"/>
    <x:hyperlink xmlns:r="http://schemas.openxmlformats.org/officeDocument/2006/relationships" ref="D49" r:id="R864a7a4a5871468d"/>
    <x:hyperlink xmlns:r="http://schemas.openxmlformats.org/officeDocument/2006/relationships" ref="D50" r:id="R5346577bd77846e6"/>
  </x:hyperlinks>
  <x:pageMargins left="0.7" right="0.7" top="0.75" bottom="0.75" header="0.3" footer="0.3"/>
</x:worksheet>
</file>

<file path=xl/worksheets/sheet24.xml><?xml version="1.0" encoding="utf-8"?>
<x:worksheet xmlns:x="http://schemas.openxmlformats.org/spreadsheetml/2006/main">
  <x:sheetPr>
    <x:tabColor rgb="FFD1A846"/>
  </x:sheetPr>
  <x:sheetViews>
    <x:sheetView showGridLines="0" workbookViewId="0"/>
  </x:sheetViews>
  <x:sheetFormatPr baseColWidth="8" defaultRowHeight="15"/>
  <x:cols>
    <x:col min="3" max="3" width="34" customWidth="1"/>
    <x:col min="4" max="4" width="38" customWidth="1"/>
    <x:col min="5" max="5" width="30" customWidth="1"/>
    <x:col min="6" max="6" width="38" customWidth="1"/>
    <x:col min="7" max="7" width="30" customWidth="1"/>
    <x:col min="8" max="8" width="29" customWidth="1"/>
  </x:cols>
  <x:sheetData>
    <x:row r="1">
      <x:c r="C1" s="1034" t="inlineStr">
        <x:is>
          <x:t xml:space="preserve">Start Here · Toolkit guide</x:t>
        </x:is>
      </x:c>
    </x:row>
    <x:row r="2">
      <x:c r="C2" s="784" t="inlineStr">
        <x:is>
          <x:t xml:space="preserve">Ownership Structure Decision Matrix</x:t>
        </x:is>
      </x:c>
      <x:c r="D2" s="784" t="n"/>
      <x:c r="E2" s="784" t="n"/>
      <x:c r="F2" s="784" t="n"/>
      <x:c r="G2" s="784" t="n"/>
      <x:c r="H2" s="784" t="n"/>
      <x:c r="I2" s="784" t="n"/>
      <x:c r="J2" s="784" t="n"/>
      <x:c r="K2" s="784" t="n"/>
      <x:c r="L2" s="784" t="n"/>
      <x:c r="M2" s="784" t="n"/>
      <x:c r="N2" s="784" t="n"/>
    </x:row>
    <x:row r="3">
      <x:c r="C3" s="831" t="n"/>
      <x:c r="D3" s="831" t="n"/>
      <x:c r="E3" s="831" t="n"/>
      <x:c r="F3" s="831" t="n"/>
      <x:c r="G3" s="831" t="n"/>
      <x:c r="H3" s="831" t="n"/>
      <x:c r="I3" s="831" t="n"/>
      <x:c r="J3" s="831" t="n"/>
      <x:c r="K3" s="831" t="n"/>
      <x:c r="L3" s="831" t="n"/>
      <x:c r="M3" s="831" t="n"/>
      <x:c r="N3" s="831" t="n"/>
    </x:row>
    <x:row r="4">
      <x:c r="C4" s="732" t="inlineStr">
        <x:is>
          <x:t xml:space="preserve">Lesson 2.3 · Compare two realistic routes. Confirm unresolved tax, legal and finance consequences before implementation.</x:t>
        </x:is>
      </x:c>
      <x:c r="D4" s="732" t="n"/>
      <x:c r="E4" s="732" t="n"/>
      <x:c r="F4" s="732" t="n"/>
      <x:c r="G4" s="732" t="n"/>
      <x:c r="H4" s="732" t="n"/>
      <x:c r="I4" s="732" t="n"/>
      <x:c r="J4" s="732" t="n"/>
      <x:c r="K4" s="732" t="n"/>
      <x:c r="L4" s="732" t="n"/>
      <x:c r="M4" s="732" t="n"/>
      <x:c r="N4" s="732" t="n"/>
    </x:row>
    <x:row r="5">
      <x:c r="C5" s="738" t="n"/>
      <x:c r="D5" s="738" t="n"/>
      <x:c r="E5" s="738" t="n"/>
      <x:c r="F5" s="738" t="n"/>
      <x:c r="G5" s="738" t="n"/>
      <x:c r="H5" s="738" t="n"/>
      <x:c r="I5" s="738" t="n"/>
      <x:c r="J5" s="738" t="n"/>
      <x:c r="K5" s="738" t="n"/>
      <x:c r="L5" s="738" t="n"/>
      <x:c r="M5" s="738" t="n"/>
      <x:c r="N5" s="738" t="n"/>
    </x:row>
    <x:row r="6">
      <x:c r="C6" s="738" t="inlineStr">
        <x:is>
          <x:t xml:space="preserve">Jurisdiction</x:t>
        </x:is>
      </x:c>
      <x:c r="D6" s="1008" t="n"/>
      <x:c r="E6" s="738" t="inlineStr">
        <x:is>
          <x:t xml:space="preserve">Property / activity</x:t>
        </x:is>
      </x:c>
      <x:c r="F6" s="1008" t="n"/>
      <x:c r="G6" s="738" t="inlineStr">
        <x:is>
          <x:t xml:space="preserve">Decision owner</x:t>
        </x:is>
      </x:c>
      <x:c r="H6" s="1008" t="n"/>
      <x:c r="I6" s="738" t="n"/>
      <x:c r="J6" s="738" t="n"/>
      <x:c r="K6" s="738" t="n"/>
      <x:c r="L6" s="738" t="n"/>
      <x:c r="M6" s="738" t="n"/>
      <x:c r="N6" s="738" t="n"/>
    </x:row>
    <x:row r="7">
      <x:c r="C7" s="738" t="inlineStr">
        <x:is>
          <x:t xml:space="preserve">Option A</x:t>
        </x:is>
      </x:c>
      <x:c r="D7" s="1008" t="n"/>
      <x:c r="E7" s="738" t="inlineStr">
        <x:is>
          <x:t xml:space="preserve">Option B</x:t>
        </x:is>
      </x:c>
      <x:c r="F7" s="1008" t="n"/>
      <x:c r="G7" s="738" t="inlineStr">
        <x:is>
          <x:t xml:space="preserve">Review date</x:t>
        </x:is>
      </x:c>
      <x:c r="H7" s="1066" t="n"/>
      <x:c r="I7" s="738" t="n"/>
      <x:c r="J7" s="738" t="n"/>
      <x:c r="K7" s="738" t="n"/>
      <x:c r="L7" s="738" t="n"/>
      <x:c r="M7" s="738" t="n"/>
      <x:c r="N7" s="738" t="n"/>
    </x:row>
    <x:row r="8">
      <x:c r="C8" s="738" t="n"/>
      <x:c r="D8" s="738" t="n"/>
      <x:c r="E8" s="738" t="n"/>
      <x:c r="F8" s="738" t="n"/>
      <x:c r="G8" s="738" t="n"/>
      <x:c r="H8" s="738" t="n"/>
      <x:c r="I8" s="738" t="n"/>
      <x:c r="J8" s="738" t="n"/>
      <x:c r="K8" s="738" t="n"/>
      <x:c r="L8" s="738" t="n"/>
      <x:c r="M8" s="738" t="n"/>
      <x:c r="N8" s="738" t="n"/>
    </x:row>
    <x:row r="9">
      <x:c r="C9" s="846" t="inlineStr">
        <x:is>
          <x:t xml:space="preserve">Eight tests · document both routes against the same facts and time horizon</x:t>
        </x:is>
      </x:c>
      <x:c r="D9" s="846" t="n"/>
      <x:c r="E9" s="846" t="n"/>
      <x:c r="F9" s="846" t="n"/>
      <x:c r="G9" s="846" t="n"/>
      <x:c r="H9" s="846" t="n"/>
      <x:c r="I9" s="738" t="n"/>
      <x:c r="J9" s="738" t="n"/>
      <x:c r="K9" s="738" t="n"/>
      <x:c r="L9" s="738" t="n"/>
      <x:c r="M9" s="738" t="n"/>
      <x:c r="N9" s="738" t="n"/>
    </x:row>
    <x:row r="10" ht="38" customHeight="1">
      <x:c r="C10" s="1105" t="inlineStr">
        <x:is>
          <x:t xml:space="preserve">Test</x:t>
        </x:is>
      </x:c>
      <x:c r="D10" s="1105" t="inlineStr">
        <x:is>
          <x:t xml:space="preserve">Option A · fact / assumption</x:t>
        </x:is>
      </x:c>
      <x:c r="E10" s="1105" t="inlineStr">
        <x:is>
          <x:t xml:space="preserve">A · dated source</x:t>
        </x:is>
      </x:c>
      <x:c r="F10" s="1105" t="inlineStr">
        <x:is>
          <x:t xml:space="preserve">Option B · fact / assumption</x:t>
        </x:is>
      </x:c>
      <x:c r="G10" s="1105" t="inlineStr">
        <x:is>
          <x:t xml:space="preserve">B · dated source</x:t>
        </x:is>
      </x:c>
      <x:c r="H10" s="738" t="n"/>
      <x:c r="I10" s="738" t="n"/>
      <x:c r="J10" s="738" t="n"/>
      <x:c r="K10" s="738" t="n"/>
      <x:c r="L10" s="738" t="n"/>
      <x:c r="M10" s="738" t="n"/>
      <x:c r="N10" s="738" t="n"/>
    </x:row>
    <x:row r="11" ht="30" customHeight="1">
      <x:c r="C11" s="738" t="inlineStr">
        <x:is>
          <x:t xml:space="preserve">Activity and use</x:t>
        </x:is>
      </x:c>
      <x:c r="D11" s="1008" t="n"/>
      <x:c r="E11" s="1008" t="n"/>
      <x:c r="F11" s="1008" t="n"/>
      <x:c r="G11" s="1008" t="n"/>
      <x:c r="H11" s="738" t="n"/>
      <x:c r="I11" s="738" t="n"/>
      <x:c r="J11" s="738" t="n"/>
      <x:c r="K11" s="738" t="n"/>
      <x:c r="L11" s="738" t="n"/>
      <x:c r="M11" s="738" t="n"/>
      <x:c r="N11" s="738" t="n"/>
    </x:row>
    <x:row r="12" ht="30" customHeight="1">
      <x:c r="C12" s="738" t="inlineStr">
        <x:is>
          <x:t xml:space="preserve">Owners and control</x:t>
        </x:is>
      </x:c>
      <x:c r="D12" s="1008" t="n"/>
      <x:c r="E12" s="1008" t="n"/>
      <x:c r="F12" s="1008" t="n"/>
      <x:c r="G12" s="1008" t="n"/>
      <x:c r="H12" s="738" t="n"/>
      <x:c r="I12" s="738" t="n"/>
      <x:c r="J12" s="738" t="n"/>
      <x:c r="K12" s="738" t="n"/>
      <x:c r="L12" s="738" t="n"/>
      <x:c r="M12" s="738" t="n"/>
      <x:c r="N12" s="738" t="n"/>
    </x:row>
    <x:row r="13" ht="30" customHeight="1">
      <x:c r="C13" s="738" t="inlineStr">
        <x:is>
          <x:t xml:space="preserve">Liability and guarantees</x:t>
        </x:is>
      </x:c>
      <x:c r="D13" s="1008" t="n"/>
      <x:c r="E13" s="1008" t="n"/>
      <x:c r="F13" s="1008" t="n"/>
      <x:c r="G13" s="1008" t="n"/>
      <x:c r="H13" s="738" t="n"/>
      <x:c r="I13" s="738" t="n"/>
      <x:c r="J13" s="738" t="n"/>
      <x:c r="K13" s="738" t="n"/>
      <x:c r="L13" s="738" t="n"/>
      <x:c r="M13" s="738" t="n"/>
      <x:c r="N13" s="738" t="n"/>
    </x:row>
    <x:row r="14" ht="30" customHeight="1">
      <x:c r="C14" s="738" t="inlineStr">
        <x:is>
          <x:t xml:space="preserve">Finance availability, costs and terms</x:t>
        </x:is>
      </x:c>
      <x:c r="D14" s="1008" t="n"/>
      <x:c r="E14" s="1008" t="n"/>
      <x:c r="F14" s="1008" t="n"/>
      <x:c r="G14" s="1008" t="n"/>
      <x:c r="H14" s="738" t="n"/>
      <x:c r="I14" s="738" t="n"/>
      <x:c r="J14" s="738" t="n"/>
      <x:c r="K14" s="738" t="n"/>
      <x:c r="L14" s="738" t="n"/>
      <x:c r="M14" s="738" t="n"/>
      <x:c r="N14" s="738" t="n"/>
    </x:row>
    <x:row r="15" ht="30" customHeight="1">
      <x:c r="C15" s="738" t="inlineStr">
        <x:is>
          <x:t xml:space="preserve">Operating tax questions</x:t>
        </x:is>
      </x:c>
      <x:c r="D15" s="1008" t="n"/>
      <x:c r="E15" s="1008" t="n"/>
      <x:c r="F15" s="1008" t="n"/>
      <x:c r="G15" s="1008" t="n"/>
      <x:c r="H15" s="738" t="n"/>
      <x:c r="I15" s="738" t="n"/>
      <x:c r="J15" s="738" t="n"/>
      <x:c r="K15" s="738" t="n"/>
      <x:c r="L15" s="738" t="n"/>
      <x:c r="M15" s="738" t="n"/>
      <x:c r="N15" s="738" t="n"/>
    </x:row>
    <x:row r="16" ht="30" customHeight="1">
      <x:c r="C16" s="738" t="inlineStr">
        <x:is>
          <x:t xml:space="preserve">Cash extraction and retained profit</x:t>
        </x:is>
      </x:c>
      <x:c r="D16" s="1008" t="n"/>
      <x:c r="E16" s="1008" t="n"/>
      <x:c r="F16" s="1008" t="n"/>
      <x:c r="G16" s="1008" t="n"/>
      <x:c r="H16" s="738" t="n"/>
      <x:c r="I16" s="738" t="n"/>
      <x:c r="J16" s="738" t="n"/>
      <x:c r="K16" s="738" t="n"/>
      <x:c r="L16" s="738" t="n"/>
      <x:c r="M16" s="738" t="n"/>
      <x:c r="N16" s="738" t="n"/>
    </x:row>
    <x:row r="17" ht="30" customHeight="1">
      <x:c r="C17" s="738" t="inlineStr">
        <x:is>
          <x:t xml:space="preserve">Sale or transfer</x:t>
        </x:is>
      </x:c>
      <x:c r="D17" s="1008" t="n"/>
      <x:c r="E17" s="1008" t="n"/>
      <x:c r="F17" s="1008" t="n"/>
      <x:c r="G17" s="1008" t="n"/>
      <x:c r="H17" s="738" t="n"/>
      <x:c r="I17" s="738" t="n"/>
      <x:c r="J17" s="738" t="n"/>
      <x:c r="K17" s="738" t="n"/>
      <x:c r="L17" s="738" t="n"/>
      <x:c r="M17" s="738" t="n"/>
      <x:c r="N17" s="738" t="n"/>
    </x:row>
    <x:row r="18" ht="30" customHeight="1">
      <x:c r="C18" s="738" t="inlineStr">
        <x:is>
          <x:t xml:space="preserve">Succession and governance</x:t>
        </x:is>
      </x:c>
      <x:c r="D18" s="1008" t="n"/>
      <x:c r="E18" s="1008" t="n"/>
      <x:c r="F18" s="1008" t="n"/>
      <x:c r="G18" s="1008" t="n"/>
      <x:c r="H18" s="738" t="n"/>
      <x:c r="I18" s="738" t="n"/>
      <x:c r="J18" s="738" t="n"/>
      <x:c r="K18" s="738" t="n"/>
      <x:c r="L18" s="738" t="n"/>
      <x:c r="M18" s="738" t="n"/>
      <x:c r="N18" s="738" t="n"/>
    </x:row>
    <x:row r="19">
      <x:c r="C19" s="738" t="n"/>
      <x:c r="D19" s="738" t="n"/>
      <x:c r="E19" s="738" t="n"/>
      <x:c r="F19" s="738" t="n"/>
      <x:c r="G19" s="738" t="n"/>
      <x:c r="H19" s="738" t="n"/>
      <x:c r="I19" s="738" t="n"/>
      <x:c r="J19" s="738" t="n"/>
      <x:c r="K19" s="738" t="n"/>
      <x:c r="L19" s="738" t="n"/>
      <x:c r="M19" s="738" t="n"/>
      <x:c r="N19" s="738" t="n"/>
    </x:row>
    <x:row r="20">
      <x:c r="C20" s="846" t="inlineStr">
        <x:is>
          <x:t xml:space="preserve">One-page decision brief · provisional until named questions are verified</x:t>
        </x:is>
      </x:c>
      <x:c r="D20" s="846" t="n"/>
      <x:c r="E20" s="846" t="n"/>
      <x:c r="F20" s="846" t="n"/>
      <x:c r="G20" s="846" t="n"/>
      <x:c r="H20" s="846" t="n"/>
      <x:c r="I20" s="738" t="n"/>
      <x:c r="J20" s="738" t="n"/>
      <x:c r="K20" s="738" t="n"/>
      <x:c r="L20" s="738" t="n"/>
      <x:c r="M20" s="738" t="n"/>
      <x:c r="N20" s="738" t="n"/>
    </x:row>
    <x:row r="21" ht="30" customHeight="1">
      <x:c r="C21" s="738" t="inlineStr">
        <x:is>
          <x:t xml:space="preserve">Objective</x:t>
        </x:is>
      </x:c>
      <x:c r="D21" s="1008" t="n"/>
      <x:c r="E21" s="1008" t="n"/>
      <x:c r="F21" s="1008" t="n"/>
      <x:c r="G21" s="1008" t="n"/>
      <x:c r="H21" s="1008" t="n"/>
      <x:c r="I21" s="738" t="n"/>
      <x:c r="J21" s="738" t="n"/>
      <x:c r="K21" s="738" t="n"/>
      <x:c r="L21" s="738" t="n"/>
      <x:c r="M21" s="738" t="n"/>
      <x:c r="N21" s="738" t="n"/>
    </x:row>
    <x:row r="22" ht="30" customHeight="1">
      <x:c r="C22" s="738" t="inlineStr">
        <x:is>
          <x:t xml:space="preserve">Facts and scenario</x:t>
        </x:is>
      </x:c>
      <x:c r="D22" s="1008" t="n"/>
      <x:c r="E22" s="1008" t="n"/>
      <x:c r="F22" s="1008" t="n"/>
      <x:c r="G22" s="1008" t="n"/>
      <x:c r="H22" s="1008" t="n"/>
      <x:c r="I22" s="738" t="n"/>
      <x:c r="J22" s="738" t="n"/>
      <x:c r="K22" s="738" t="n"/>
      <x:c r="L22" s="738" t="n"/>
      <x:c r="M22" s="738" t="n"/>
      <x:c r="N22" s="738" t="n"/>
    </x:row>
    <x:row r="23" ht="30" customHeight="1">
      <x:c r="C23" s="738" t="inlineStr">
        <x:is>
          <x:t xml:space="preserve">Assumptions that could change</x:t>
        </x:is>
      </x:c>
      <x:c r="D23" s="1008" t="n"/>
      <x:c r="E23" s="1008" t="n"/>
      <x:c r="F23" s="1008" t="n"/>
      <x:c r="G23" s="1008" t="n"/>
      <x:c r="H23" s="1008" t="n"/>
      <x:c r="I23" s="738" t="n"/>
      <x:c r="J23" s="738" t="n"/>
      <x:c r="K23" s="738" t="n"/>
      <x:c r="L23" s="738" t="n"/>
      <x:c r="M23" s="738" t="n"/>
      <x:c r="N23" s="738" t="n"/>
    </x:row>
    <x:row r="24" ht="30" customHeight="1">
      <x:c r="C24" s="738" t="inlineStr">
        <x:is>
          <x:t xml:space="preserve">Preferred option and why</x:t>
        </x:is>
      </x:c>
      <x:c r="D24" s="1008" t="n"/>
      <x:c r="E24" s="1008" t="n"/>
      <x:c r="F24" s="1008" t="n"/>
      <x:c r="G24" s="1008" t="n"/>
      <x:c r="H24" s="1008" t="n"/>
      <x:c r="I24" s="738" t="n"/>
      <x:c r="J24" s="738" t="n"/>
      <x:c r="K24" s="738" t="n"/>
      <x:c r="L24" s="738" t="n"/>
      <x:c r="M24" s="738" t="n"/>
      <x:c r="N24" s="738" t="n"/>
    </x:row>
    <x:row r="25" ht="30" customHeight="1">
      <x:c r="C25" s="738" t="inlineStr">
        <x:is>
          <x:t xml:space="preserve">Rejected option and why</x:t>
        </x:is>
      </x:c>
      <x:c r="D25" s="1008" t="n"/>
      <x:c r="E25" s="1008" t="n"/>
      <x:c r="F25" s="1008" t="n"/>
      <x:c r="G25" s="1008" t="n"/>
      <x:c r="H25" s="1008" t="n"/>
      <x:c r="I25" s="738" t="n"/>
      <x:c r="J25" s="738" t="n"/>
      <x:c r="K25" s="738" t="n"/>
      <x:c r="L25" s="738" t="n"/>
      <x:c r="M25" s="738" t="n"/>
      <x:c r="N25" s="738" t="n"/>
    </x:row>
    <x:row r="26" ht="30" customHeight="1">
      <x:c r="C26" s="738" t="inlineStr">
        <x:is>
          <x:t xml:space="preserve">Guarantor and personal cash exposure</x:t>
        </x:is>
      </x:c>
      <x:c r="D26" s="1008" t="n"/>
      <x:c r="E26" s="1008" t="n"/>
      <x:c r="F26" s="1008" t="n"/>
      <x:c r="G26" s="1008" t="n"/>
      <x:c r="H26" s="1008" t="n"/>
      <x:c r="I26" s="738" t="n"/>
      <x:c r="J26" s="738" t="n"/>
      <x:c r="K26" s="738" t="n"/>
      <x:c r="L26" s="738" t="n"/>
      <x:c r="M26" s="738" t="n"/>
      <x:c r="N26" s="738" t="n"/>
    </x:row>
    <x:row r="27" ht="30" customHeight="1">
      <x:c r="C27" s="738" t="inlineStr">
        <x:is>
          <x:t xml:space="preserve">Decision expiry / review trigger</x:t>
        </x:is>
      </x:c>
      <x:c r="D27" s="1008" t="n"/>
      <x:c r="E27" s="1008" t="n"/>
      <x:c r="F27" s="1008" t="n"/>
      <x:c r="G27" s="1008" t="n"/>
      <x:c r="H27" s="1008" t="n"/>
      <x:c r="I27" s="738" t="n"/>
      <x:c r="J27" s="738" t="n"/>
      <x:c r="K27" s="738" t="n"/>
      <x:c r="L27" s="738" t="n"/>
      <x:c r="M27" s="738" t="n"/>
      <x:c r="N27" s="738" t="n"/>
    </x:row>
    <x:row r="28">
      <x:c r="C28" s="738" t="n"/>
      <x:c r="D28" s="738" t="n"/>
      <x:c r="E28" s="738" t="n"/>
      <x:c r="F28" s="738" t="n"/>
      <x:c r="G28" s="738" t="n"/>
      <x:c r="H28" s="738" t="n"/>
      <x:c r="I28" s="738" t="n"/>
      <x:c r="J28" s="738" t="n"/>
      <x:c r="K28" s="738" t="n"/>
      <x:c r="L28" s="738" t="n"/>
      <x:c r="M28" s="738" t="n"/>
      <x:c r="N28" s="738" t="n"/>
    </x:row>
    <x:row r="29">
      <x:c r="C29" s="846" t="inlineStr">
        <x:is>
          <x:t xml:space="preserve">Five jurisdiction-specific questions for named professional verification</x:t>
        </x:is>
      </x:c>
      <x:c r="D29" s="846" t="n"/>
      <x:c r="E29" s="846" t="n"/>
      <x:c r="F29" s="846" t="n"/>
      <x:c r="G29" s="846" t="n"/>
      <x:c r="H29" s="846" t="n"/>
      <x:c r="I29" s="738" t="n"/>
      <x:c r="J29" s="738" t="n"/>
      <x:c r="K29" s="738" t="n"/>
      <x:c r="L29" s="738" t="n"/>
      <x:c r="M29" s="738" t="n"/>
      <x:c r="N29" s="738" t="n"/>
    </x:row>
    <x:row r="30" ht="38" customHeight="1">
      <x:c r="C30" s="1105" t="inlineStr">
        <x:is>
          <x:t xml:space="preserve">#</x:t>
        </x:is>
      </x:c>
      <x:c r="D30" s="1105" t="inlineStr">
        <x:is>
          <x:t xml:space="preserve">Exact question / assumption</x:t>
        </x:is>
      </x:c>
      <x:c r="E30" s="1105" t="inlineStr">
        <x:is>
          <x:t xml:space="preserve">Professional / authority</x:t>
        </x:is>
      </x:c>
      <x:c r="F30" s="1105" t="inlineStr">
        <x:is>
          <x:t xml:space="preserve">Verdict / evidence location</x:t>
        </x:is>
      </x:c>
      <x:c r="G30" s="738" t="n"/>
      <x:c r="H30" s="738" t="n"/>
      <x:c r="I30" s="738" t="n"/>
      <x:c r="J30" s="738" t="n"/>
      <x:c r="K30" s="738" t="n"/>
      <x:c r="L30" s="738" t="n"/>
      <x:c r="M30" s="738" t="n"/>
      <x:c r="N30" s="738" t="n"/>
    </x:row>
    <x:row r="31">
      <x:c r="C31" s="738" t="n">
        <x:v>1</x:v>
      </x:c>
      <x:c r="D31" s="1008" t="n"/>
      <x:c r="E31" s="1008" t="n"/>
      <x:c r="F31" s="1008" t="n"/>
      <x:c r="G31" s="738" t="n"/>
      <x:c r="H31" s="738" t="n"/>
      <x:c r="I31" s="738" t="n"/>
      <x:c r="J31" s="738" t="n"/>
      <x:c r="K31" s="738" t="n"/>
      <x:c r="L31" s="738" t="n"/>
      <x:c r="M31" s="738" t="n"/>
      <x:c r="N31" s="738" t="n"/>
    </x:row>
    <x:row r="32">
      <x:c r="C32" s="738" t="n">
        <x:v>2</x:v>
      </x:c>
      <x:c r="D32" s="1008" t="n"/>
      <x:c r="E32" s="1008" t="n"/>
      <x:c r="F32" s="1008" t="n"/>
      <x:c r="G32" s="738" t="n"/>
      <x:c r="H32" s="738" t="n"/>
      <x:c r="I32" s="738" t="n"/>
      <x:c r="J32" s="738" t="n"/>
      <x:c r="K32" s="738" t="n"/>
      <x:c r="L32" s="738" t="n"/>
      <x:c r="M32" s="738" t="n"/>
      <x:c r="N32" s="738" t="n"/>
    </x:row>
    <x:row r="33">
      <x:c r="C33" s="738" t="n">
        <x:v>3</x:v>
      </x:c>
      <x:c r="D33" s="1008" t="n"/>
      <x:c r="E33" s="1008" t="n"/>
      <x:c r="F33" s="1008" t="n"/>
      <x:c r="G33" s="738" t="n"/>
      <x:c r="H33" s="738" t="n"/>
      <x:c r="I33" s="738" t="n"/>
      <x:c r="J33" s="738" t="n"/>
      <x:c r="K33" s="738" t="n"/>
      <x:c r="L33" s="738" t="n"/>
      <x:c r="M33" s="738" t="n"/>
      <x:c r="N33" s="738" t="n"/>
    </x:row>
    <x:row r="34">
      <x:c r="C34" s="738" t="n">
        <x:v>4</x:v>
      </x:c>
      <x:c r="D34" s="1008" t="n"/>
      <x:c r="E34" s="1008" t="n"/>
      <x:c r="F34" s="1008" t="n"/>
      <x:c r="G34" s="738" t="n"/>
      <x:c r="H34" s="738" t="n"/>
      <x:c r="I34" s="738" t="n"/>
      <x:c r="J34" s="738" t="n"/>
      <x:c r="K34" s="738" t="n"/>
      <x:c r="L34" s="738" t="n"/>
      <x:c r="M34" s="738" t="n"/>
      <x:c r="N34" s="738" t="n"/>
    </x:row>
    <x:row r="35">
      <x:c r="C35" s="738" t="n">
        <x:v>5</x:v>
      </x:c>
      <x:c r="D35" s="1008" t="n"/>
      <x:c r="E35" s="1008" t="n"/>
      <x:c r="F35" s="1008" t="n"/>
      <x:c r="G35" s="738" t="n"/>
      <x:c r="H35" s="738" t="n"/>
      <x:c r="I35" s="738" t="n"/>
      <x:c r="J35" s="738" t="n"/>
      <x:c r="K35" s="738" t="n"/>
      <x:c r="L35" s="738" t="n"/>
      <x:c r="M35" s="738" t="n"/>
      <x:c r="N35" s="738" t="n"/>
    </x:row>
    <x:row r="36">
      <x:c r="C36" s="738" t="n"/>
      <x:c r="D36" s="738" t="n"/>
      <x:c r="E36" s="738" t="n"/>
      <x:c r="F36" s="738" t="n"/>
      <x:c r="G36" s="738" t="n"/>
      <x:c r="H36" s="738" t="n"/>
      <x:c r="I36" s="738" t="n"/>
      <x:c r="J36" s="738" t="n"/>
      <x:c r="K36" s="738" t="n"/>
      <x:c r="L36" s="738" t="n"/>
      <x:c r="M36" s="738" t="n"/>
      <x:c r="N36" s="738" t="n"/>
    </x:row>
    <x:row r="37">
      <x:c r="C37" s="738" t="inlineStr">
        <x:is>
          <x:t xml:space="preserve">File check</x:t>
        </x:is>
      </x:c>
      <x:c r="D37" s="851" t="str">
        <x:f>IF(AND(D6&lt;&gt;"",F6&lt;&gt;"",H6&lt;&gt;"",D7&lt;&gt;"",F7&lt;&gt;"",D7&lt;&gt;F7,ISNUMBER(H7),COUNTBLANK(D11:G18)=0,COUNTBLANK(D21:D27)=0,COUNTBLANK(D31:E35)=0),"Ready to self-check","Action needed")</x:f>
        <x:v>Action needed</x:v>
      </x:c>
      <x:c r="E37" s="738" t="n"/>
      <x:c r="F37" s="738" t="n"/>
      <x:c r="G37" s="738" t="n"/>
      <x:c r="H37" s="738" t="n"/>
      <x:c r="I37" s="738" t="n"/>
      <x:c r="J37" s="738" t="n"/>
      <x:c r="K37" s="738" t="n"/>
      <x:c r="L37" s="738" t="n"/>
      <x:c r="M37" s="738" t="n"/>
      <x:c r="N37" s="738" t="n"/>
    </x:row>
    <x:row r="38">
      <x:c r="C38" s="738" t="n"/>
      <x:c r="D38" s="738" t="n"/>
      <x:c r="E38" s="738" t="n"/>
      <x:c r="F38" s="738" t="n"/>
      <x:c r="G38" s="738" t="n"/>
      <x:c r="H38" s="738" t="n"/>
      <x:c r="I38" s="738" t="n"/>
      <x:c r="J38" s="738" t="n"/>
      <x:c r="K38" s="738" t="n"/>
      <x:c r="L38" s="738" t="n"/>
      <x:c r="M38" s="738" t="n"/>
      <x:c r="N38" s="738" t="n"/>
    </x:row>
    <x:row r="39">
      <x:c r="C39" s="738" t="inlineStr">
        <x:is>
          <x:t xml:space="preserve">A complete matrix is a question file, not a tax recommendation, liability shield or lender approval. Do not place personal records in Aura.</x:t>
        </x:is>
      </x:c>
      <x:c r="D39" s="738" t="n"/>
      <x:c r="E39" s="738" t="n"/>
      <x:c r="F39" s="738" t="n"/>
      <x:c r="G39" s="738" t="n"/>
      <x:c r="H39" s="738" t="n"/>
      <x:c r="I39" s="738" t="n"/>
      <x:c r="J39" s="738" t="n"/>
      <x:c r="K39" s="738" t="n"/>
      <x:c r="L39" s="738" t="n"/>
      <x:c r="M39" s="738" t="n"/>
      <x:c r="N39" s="738" t="n"/>
    </x:row>
    <x:row r="40">
      <x:c r="C40" s="738" t="n"/>
      <x:c r="D40" s="738" t="n"/>
      <x:c r="E40" s="738" t="n"/>
      <x:c r="F40" s="738" t="n"/>
      <x:c r="G40" s="738" t="n"/>
      <x:c r="H40" s="738" t="n"/>
      <x:c r="I40" s="738" t="n"/>
      <x:c r="J40" s="738" t="n"/>
      <x:c r="K40" s="738" t="n"/>
      <x:c r="L40" s="738" t="n"/>
      <x:c r="M40" s="738" t="n"/>
      <x:c r="N40" s="738" t="n"/>
    </x:row>
    <x:row r="41">
      <x:c r="C41" s="738" t="n"/>
      <x:c r="D41" s="738" t="n"/>
      <x:c r="E41" s="738" t="n"/>
      <x:c r="F41" s="738" t="n"/>
      <x:c r="G41" s="738" t="n"/>
      <x:c r="H41" s="738" t="n"/>
      <x:c r="I41" s="738" t="n"/>
      <x:c r="J41" s="738" t="n"/>
      <x:c r="K41" s="738" t="n"/>
      <x:c r="L41" s="738" t="n"/>
      <x:c r="M41" s="738" t="n"/>
      <x:c r="N41" s="738" t="n"/>
    </x:row>
    <x:row r="42">
      <x:c r="C42" s="738" t="n"/>
      <x:c r="D42" s="738" t="n"/>
      <x:c r="E42" s="738" t="n"/>
      <x:c r="F42" s="738" t="n"/>
      <x:c r="G42" s="738" t="n"/>
      <x:c r="H42" s="738" t="n"/>
      <x:c r="I42" s="738" t="n"/>
      <x:c r="J42" s="738" t="n"/>
      <x:c r="K42" s="738" t="n"/>
      <x:c r="L42" s="738" t="n"/>
      <x:c r="M42" s="738" t="n"/>
      <x:c r="N42" s="738" t="n"/>
    </x:row>
    <x:row r="43">
      <x:c r="C43" s="738" t="n"/>
      <x:c r="D43" s="738" t="n"/>
      <x:c r="E43" s="738" t="n"/>
      <x:c r="F43" s="738" t="n"/>
      <x:c r="G43" s="738" t="n"/>
      <x:c r="H43" s="738" t="n"/>
      <x:c r="I43" s="738" t="n"/>
      <x:c r="J43" s="738" t="n"/>
      <x:c r="K43" s="738" t="n"/>
      <x:c r="L43" s="738" t="n"/>
      <x:c r="M43" s="738" t="n"/>
      <x:c r="N43" s="738" t="n"/>
    </x:row>
    <x:row r="44">
      <x:c r="C44" s="738" t="n"/>
      <x:c r="D44" s="738" t="n"/>
      <x:c r="E44" s="738" t="n"/>
      <x:c r="F44" s="738" t="n"/>
      <x:c r="G44" s="738" t="n"/>
      <x:c r="H44" s="738" t="n"/>
      <x:c r="I44" s="738" t="n"/>
      <x:c r="J44" s="738" t="n"/>
      <x:c r="K44" s="738" t="n"/>
      <x:c r="L44" s="738" t="n"/>
      <x:c r="M44" s="738" t="n"/>
      <x:c r="N44" s="738" t="n"/>
    </x:row>
    <x:row r="45">
      <x:c r="C45" s="738" t="n"/>
      <x:c r="D45" s="738" t="n"/>
      <x:c r="E45" s="738" t="n"/>
      <x:c r="F45" s="738" t="n"/>
      <x:c r="G45" s="738" t="n"/>
      <x:c r="H45" s="738" t="n"/>
      <x:c r="I45" s="738" t="n"/>
      <x:c r="J45" s="738" t="n"/>
      <x:c r="K45" s="738" t="n"/>
      <x:c r="L45" s="738" t="n"/>
      <x:c r="M45" s="738" t="n"/>
      <x:c r="N45" s="738" t="n"/>
    </x:row>
    <x:row r="46">
      <x:c r="C46" s="738" t="n"/>
      <x:c r="D46" s="738" t="n"/>
      <x:c r="E46" s="738" t="n"/>
      <x:c r="F46" s="738" t="n"/>
      <x:c r="G46" s="738" t="n"/>
      <x:c r="H46" s="738" t="n"/>
      <x:c r="I46" s="738" t="n"/>
      <x:c r="J46" s="738" t="n"/>
      <x:c r="K46" s="738" t="n"/>
      <x:c r="L46" s="738" t="n"/>
      <x:c r="M46" s="738" t="n"/>
      <x:c r="N46" s="738" t="n"/>
    </x:row>
    <x:row r="47">
      <x:c r="C47" s="738" t="n"/>
      <x:c r="D47" s="738" t="n"/>
      <x:c r="E47" s="738" t="n"/>
      <x:c r="F47" s="738" t="n"/>
      <x:c r="G47" s="738" t="n"/>
      <x:c r="H47" s="738" t="n"/>
      <x:c r="I47" s="738" t="n"/>
      <x:c r="J47" s="738" t="n"/>
      <x:c r="K47" s="738" t="n"/>
      <x:c r="L47" s="738" t="n"/>
      <x:c r="M47" s="738" t="n"/>
      <x:c r="N47" s="738" t="n"/>
    </x:row>
    <x:row r="48">
      <x:c r="C48" s="738" t="n"/>
      <x:c r="D48" s="738" t="n"/>
      <x:c r="E48" s="738" t="n"/>
      <x:c r="F48" s="738" t="n"/>
      <x:c r="G48" s="738" t="n"/>
      <x:c r="H48" s="738" t="n"/>
      <x:c r="I48" s="738" t="n"/>
      <x:c r="J48" s="738" t="n"/>
      <x:c r="K48" s="738" t="n"/>
      <x:c r="L48" s="738" t="n"/>
      <x:c r="M48" s="738" t="n"/>
      <x:c r="N48" s="738" t="n"/>
    </x:row>
    <x:row r="49">
      <x:c r="C49" s="738" t="n"/>
      <x:c r="D49" s="738" t="n"/>
      <x:c r="E49" s="738" t="n"/>
      <x:c r="F49" s="738" t="n"/>
      <x:c r="G49" s="738" t="n"/>
      <x:c r="H49" s="738" t="n"/>
      <x:c r="I49" s="738" t="n"/>
      <x:c r="J49" s="738" t="n"/>
      <x:c r="K49" s="738" t="n"/>
      <x:c r="L49" s="738" t="n"/>
      <x:c r="M49" s="738" t="n"/>
      <x:c r="N49" s="738" t="n"/>
    </x:row>
    <x:row r="50">
      <x:c r="C50" s="738" t="n"/>
      <x:c r="D50" s="738" t="n"/>
      <x:c r="E50" s="738" t="n"/>
      <x:c r="F50" s="738" t="n"/>
      <x:c r="G50" s="738" t="n"/>
      <x:c r="H50" s="738" t="n"/>
      <x:c r="I50" s="738" t="n"/>
      <x:c r="J50" s="738" t="n"/>
      <x:c r="K50" s="738" t="n"/>
      <x:c r="L50" s="738" t="n"/>
      <x:c r="M50" s="738" t="n"/>
      <x:c r="N50" s="738" t="n"/>
    </x:row>
    <x:row r="51">
      <x:c r="C51" s="738" t="n"/>
      <x:c r="D51" s="738" t="n"/>
      <x:c r="E51" s="738" t="n"/>
      <x:c r="F51" s="738" t="n"/>
      <x:c r="G51" s="738" t="n"/>
      <x:c r="H51" s="738" t="n"/>
      <x:c r="I51" s="738" t="n"/>
      <x:c r="J51" s="738" t="n"/>
      <x:c r="K51" s="738" t="n"/>
      <x:c r="L51" s="738" t="n"/>
      <x:c r="M51" s="738" t="n"/>
      <x:c r="N51" s="738" t="n"/>
    </x:row>
    <x:row r="52">
      <x:c r="C52" s="738" t="n"/>
      <x:c r="D52" s="738" t="n"/>
      <x:c r="E52" s="738" t="n"/>
      <x:c r="F52" s="738" t="n"/>
      <x:c r="G52" s="738" t="n"/>
      <x:c r="H52" s="738" t="n"/>
      <x:c r="I52" s="738" t="n"/>
      <x:c r="J52" s="738" t="n"/>
      <x:c r="K52" s="738" t="n"/>
      <x:c r="L52" s="738" t="n"/>
      <x:c r="M52" s="738" t="n"/>
      <x:c r="N52" s="738" t="n"/>
    </x:row>
    <x:row r="53">
      <x:c r="C53" s="738" t="n"/>
      <x:c r="D53" s="738" t="n"/>
      <x:c r="E53" s="738" t="n"/>
      <x:c r="F53" s="738" t="n"/>
      <x:c r="G53" s="738" t="n"/>
      <x:c r="H53" s="738" t="n"/>
      <x:c r="I53" s="738" t="n"/>
      <x:c r="J53" s="738" t="n"/>
      <x:c r="K53" s="738" t="n"/>
      <x:c r="L53" s="738" t="n"/>
      <x:c r="M53" s="738" t="n"/>
      <x:c r="N53" s="738" t="n"/>
    </x:row>
    <x:row r="54">
      <x:c r="C54" s="738" t="n"/>
      <x:c r="D54" s="738" t="n"/>
      <x:c r="E54" s="738" t="n"/>
      <x:c r="F54" s="738" t="n"/>
      <x:c r="G54" s="738" t="n"/>
      <x:c r="H54" s="738" t="n"/>
      <x:c r="I54" s="738" t="n"/>
      <x:c r="J54" s="738" t="n"/>
      <x:c r="K54" s="738" t="n"/>
      <x:c r="L54" s="738" t="n"/>
      <x:c r="M54" s="738" t="n"/>
      <x:c r="N54" s="738" t="n"/>
    </x:row>
    <x:row r="55">
      <x:c r="C55" s="738" t="n"/>
      <x:c r="D55" s="738" t="n"/>
      <x:c r="E55" s="738" t="n"/>
      <x:c r="F55" s="738" t="n"/>
      <x:c r="G55" s="738" t="n"/>
      <x:c r="H55" s="738" t="n"/>
      <x:c r="I55" s="738" t="n"/>
      <x:c r="J55" s="738" t="n"/>
      <x:c r="K55" s="738" t="n"/>
      <x:c r="L55" s="738" t="n"/>
      <x:c r="M55" s="738" t="n"/>
      <x:c r="N55" s="738" t="n"/>
    </x:row>
    <x:row r="56">
      <x:c r="C56" s="738" t="n"/>
      <x:c r="D56" s="738" t="n"/>
      <x:c r="E56" s="738" t="n"/>
      <x:c r="F56" s="738" t="n"/>
      <x:c r="G56" s="738" t="n"/>
      <x:c r="H56" s="738" t="n"/>
      <x:c r="I56" s="738" t="n"/>
      <x:c r="J56" s="738" t="n"/>
      <x:c r="K56" s="738" t="n"/>
      <x:c r="L56" s="738" t="n"/>
      <x:c r="M56" s="738" t="n"/>
      <x:c r="N56" s="738" t="n"/>
    </x:row>
    <x:row r="57">
      <x:c r="C57" s="738" t="n"/>
      <x:c r="D57" s="738" t="n"/>
      <x:c r="E57" s="738" t="n"/>
      <x:c r="F57" s="738" t="n"/>
      <x:c r="G57" s="738" t="n"/>
      <x:c r="H57" s="738" t="n"/>
      <x:c r="I57" s="738" t="n"/>
      <x:c r="J57" s="738" t="n"/>
      <x:c r="K57" s="738" t="n"/>
      <x:c r="L57" s="738" t="n"/>
      <x:c r="M57" s="738" t="n"/>
      <x:c r="N57" s="738" t="n"/>
    </x:row>
    <x:row r="58">
      <x:c r="C58" s="738" t="n"/>
      <x:c r="D58" s="738" t="n"/>
      <x:c r="E58" s="738" t="n"/>
      <x:c r="F58" s="738" t="n"/>
      <x:c r="G58" s="738" t="n"/>
      <x:c r="H58" s="738" t="n"/>
      <x:c r="I58" s="738" t="n"/>
      <x:c r="J58" s="738" t="n"/>
      <x:c r="K58" s="738" t="n"/>
      <x:c r="L58" s="738" t="n"/>
      <x:c r="M58" s="738" t="n"/>
      <x:c r="N58" s="738" t="n"/>
    </x:row>
    <x:row r="59">
      <x:c r="C59" s="738" t="n"/>
      <x:c r="D59" s="738" t="n"/>
      <x:c r="E59" s="738" t="n"/>
      <x:c r="F59" s="738" t="n"/>
      <x:c r="G59" s="738" t="n"/>
      <x:c r="H59" s="738" t="n"/>
      <x:c r="I59" s="738" t="n"/>
      <x:c r="J59" s="738" t="n"/>
      <x:c r="K59" s="738" t="n"/>
      <x:c r="L59" s="738" t="n"/>
      <x:c r="M59" s="738" t="n"/>
      <x:c r="N59" s="738" t="n"/>
    </x:row>
    <x:row r="60">
      <x:c r="C60" s="738" t="n"/>
      <x:c r="D60" s="738" t="n"/>
      <x:c r="E60" s="738" t="n"/>
      <x:c r="F60" s="738" t="n"/>
      <x:c r="G60" s="738" t="n"/>
      <x:c r="H60" s="738" t="n"/>
      <x:c r="I60" s="738" t="n"/>
      <x:c r="J60" s="738" t="n"/>
      <x:c r="K60" s="738" t="n"/>
      <x:c r="L60" s="738" t="n"/>
      <x:c r="M60" s="738" t="n"/>
      <x:c r="N60" s="738" t="n"/>
    </x:row>
  </x:sheetData>
  <x:sheetProtection selectLockedCells="0" selectUnlockedCells="0" sheet="1" objects="1" insertRows="1" insertHyperlinks="1" autoFilter="1" scenarios="1" formatColumns="1" deleteColumns="1" insertColumns="1" pivotTables="1" deleteRows="1" formatCells="1" formatRows="1" sort="1"/>
  <x:dataValidations count="1">
    <x:dataValidation type="list" allowBlank="0" showDropDown="0" showInputMessage="0" showErrorMessage="0" sqref="D6">
      <x:formula1>"UK,US,Other: specify in activity"</x:formula1>
    </x:dataValidation>
  </x:dataValidations>
  <x:hyperlinks>
    <x:hyperlink ref="C1" location="'Start Here'!B2"/>
  </x:hyperlinks>
  <x:pageMargins left="0.7" right="0.7" top="0.75" bottom="0.75" header="0.3" footer="0.3"/>
</x:worksheet>
</file>

<file path=xl/worksheets/sheet25.xml><?xml version="1.0" encoding="utf-8"?>
<x:worksheet xmlns:x="http://schemas.openxmlformats.org/spreadsheetml/2006/main">
  <x:sheetPr>
    <x:tabColor rgb="FFD1A846"/>
  </x:sheetPr>
  <x:sheetViews>
    <x:sheetView showGridLines="0" workbookViewId="0"/>
  </x:sheetViews>
  <x:sheetFormatPr baseColWidth="8" defaultRowHeight="15"/>
  <x:cols>
    <x:col min="3" max="3" width="36" customWidth="1"/>
    <x:col min="4" max="4" width="27" customWidth="1"/>
    <x:col min="5" max="5" width="33" customWidth="1"/>
    <x:col min="6" max="6" width="29" customWidth="1"/>
    <x:col min="7" max="7" width="30" customWidth="1"/>
    <x:col min="8" max="8" width="25" customWidth="1"/>
    <x:col min="9" max="9" width="28" customWidth="1"/>
    <x:col min="10" max="10" width="31" customWidth="1"/>
    <x:col min="11" max="11" width="22" customWidth="1"/>
  </x:cols>
  <x:sheetData>
    <x:row r="1">
      <x:c r="C1" s="1034" t="inlineStr">
        <x:is>
          <x:t xml:space="preserve">Start Here · Toolkit guide</x:t>
        </x:is>
      </x:c>
    </x:row>
    <x:row r="2">
      <x:c r="C2" s="784" t="inlineStr">
        <x:is>
          <x:t xml:space="preserve">Capital Stack and Source-of-Funds File</x:t>
        </x:is>
      </x:c>
      <x:c r="D2" s="784" t="n"/>
      <x:c r="E2" s="784" t="n"/>
      <x:c r="F2" s="784" t="n"/>
      <x:c r="G2" s="784" t="n"/>
      <x:c r="H2" s="784" t="n"/>
      <x:c r="I2" s="784" t="n"/>
      <x:c r="J2" s="784" t="n"/>
      <x:c r="K2" s="784" t="n"/>
      <x:c r="L2" s="784" t="n"/>
      <x:c r="M2" s="784" t="n"/>
      <x:c r="N2" s="784" t="n"/>
    </x:row>
    <x:row r="3">
      <x:c r="C3" s="831" t="n"/>
      <x:c r="D3" s="831" t="n"/>
      <x:c r="E3" s="831" t="n"/>
      <x:c r="F3" s="831" t="n"/>
      <x:c r="G3" s="831" t="n"/>
      <x:c r="H3" s="831" t="n"/>
      <x:c r="I3" s="831" t="n"/>
      <x:c r="J3" s="831" t="n"/>
      <x:c r="K3" s="831" t="n"/>
      <x:c r="L3" s="831" t="n"/>
      <x:c r="M3" s="831" t="n"/>
      <x:c r="N3" s="831" t="n"/>
    </x:row>
    <x:row r="4">
      <x:c r="C4" s="732" t="inlineStr">
        <x:is>
          <x:t xml:space="preserve">Lesson 2.4 · Every source must match the use, be accurately described and leave a protected reserve after completion.</x:t>
        </x:is>
      </x:c>
      <x:c r="D4" s="732" t="n"/>
      <x:c r="E4" s="732" t="n"/>
      <x:c r="F4" s="732" t="n"/>
      <x:c r="G4" s="732" t="n"/>
      <x:c r="H4" s="732" t="n"/>
      <x:c r="I4" s="732" t="n"/>
      <x:c r="J4" s="732" t="n"/>
      <x:c r="K4" s="732" t="n"/>
      <x:c r="L4" s="732" t="n"/>
      <x:c r="M4" s="732" t="n"/>
      <x:c r="N4" s="732" t="n"/>
    </x:row>
    <x:row r="5">
      <x:c r="C5" s="738" t="n"/>
      <x:c r="D5" s="738" t="n"/>
      <x:c r="E5" s="738" t="n"/>
      <x:c r="F5" s="738" t="n"/>
      <x:c r="G5" s="738" t="n"/>
      <x:c r="H5" s="738" t="n"/>
      <x:c r="I5" s="738" t="n"/>
      <x:c r="J5" s="738" t="n"/>
      <x:c r="K5" s="738" t="n"/>
      <x:c r="L5" s="738" t="n"/>
      <x:c r="M5" s="738" t="n"/>
      <x:c r="N5" s="738" t="n"/>
    </x:row>
    <x:row r="6">
      <x:c r="C6" s="738" t="inlineStr">
        <x:is>
          <x:t xml:space="preserve">Currency</x:t>
        </x:is>
      </x:c>
      <x:c r="D6" s="1008" t="n"/>
      <x:c r="E6" s="738" t="inlineStr">
        <x:is>
          <x:t xml:space="preserve">Purchase price</x:t>
        </x:is>
      </x:c>
      <x:c r="F6" s="1008" t="n"/>
      <x:c r="G6" s="738" t="inlineStr">
        <x:is>
          <x:t xml:space="preserve">Current value assumption</x:t>
        </x:is>
      </x:c>
      <x:c r="H6" s="1008" t="n"/>
      <x:c r="I6" s="738" t="n"/>
      <x:c r="J6" s="738" t="n"/>
      <x:c r="K6" s="738" t="n"/>
      <x:c r="L6" s="738" t="n"/>
      <x:c r="M6" s="738" t="n"/>
      <x:c r="N6" s="738" t="n"/>
    </x:row>
    <x:row r="7">
      <x:c r="C7" s="738" t="inlineStr">
        <x:is>
          <x:t xml:space="preserve">Property / borrower</x:t>
        </x:is>
      </x:c>
      <x:c r="D7" s="1008" t="n"/>
      <x:c r="E7" s="738" t="inlineStr">
        <x:is>
          <x:t xml:space="preserve">Evidence date</x:t>
        </x:is>
      </x:c>
      <x:c r="F7" s="1066" t="n"/>
      <x:c r="G7" s="738" t="inlineStr">
        <x:is>
          <x:t xml:space="preserve">Protected reserve required</x:t>
        </x:is>
      </x:c>
      <x:c r="H7" s="1008" t="n"/>
      <x:c r="I7" s="738" t="n"/>
      <x:c r="J7" s="738" t="n"/>
      <x:c r="K7" s="738" t="n"/>
      <x:c r="L7" s="738" t="n"/>
      <x:c r="M7" s="738" t="n"/>
      <x:c r="N7" s="738" t="n"/>
    </x:row>
    <x:row r="8">
      <x:c r="C8" s="738" t="n"/>
      <x:c r="D8" s="738" t="n"/>
      <x:c r="E8" s="738" t="n"/>
      <x:c r="F8" s="738" t="n"/>
      <x:c r="G8" s="738" t="n"/>
      <x:c r="H8" s="738" t="n"/>
      <x:c r="I8" s="738" t="n"/>
      <x:c r="J8" s="738" t="n"/>
      <x:c r="K8" s="738" t="n"/>
      <x:c r="L8" s="738" t="n"/>
      <x:c r="M8" s="738" t="n"/>
      <x:c r="N8" s="738" t="n"/>
    </x:row>
    <x:row r="9">
      <x:c r="C9" s="846" t="inlineStr">
        <x:is>
          <x:t xml:space="preserve">Funding sources · classify gifts, debt and equity accurately and disclose restrictions</x:t>
        </x:is>
      </x:c>
      <x:c r="D9" s="846" t="n"/>
      <x:c r="E9" s="846" t="n"/>
      <x:c r="F9" s="846" t="n"/>
      <x:c r="G9" s="846" t="n"/>
      <x:c r="H9" s="846" t="n"/>
      <x:c r="I9" s="846" t="n"/>
      <x:c r="J9" s="846" t="n"/>
      <x:c r="K9" s="846" t="n"/>
      <x:c r="L9" s="846" t="n"/>
      <x:c r="M9" s="846" t="n"/>
      <x:c r="N9" s="846" t="n"/>
    </x:row>
    <x:row r="10" ht="31" customHeight="1">
      <x:c r="C10" s="1105" t="inlineStr">
        <x:is>
          <x:t xml:space="preserve">Source / party</x:t>
        </x:is>
      </x:c>
      <x:c r="D10" s="1105" t="inlineStr">
        <x:is>
          <x:t xml:space="preserve">Type</x:t>
        </x:is>
      </x:c>
      <x:c r="E10" s="1105" t="inlineStr">
        <x:is>
          <x:t xml:space="preserve">Amount</x:t>
        </x:is>
      </x:c>
      <x:c r="F10" s="1105" t="inlineStr">
        <x:is>
          <x:t xml:space="preserve">Repayment / interest</x:t>
        </x:is>
      </x:c>
      <x:c r="G10" s="1105" t="inlineStr">
        <x:is>
          <x:t xml:space="preserve">Security / priority</x:t>
        </x:is>
      </x:c>
      <x:c r="H10" s="1105" t="inlineStr">
        <x:is>
          <x:t xml:space="preserve">Maturity</x:t>
        </x:is>
      </x:c>
      <x:c r="I10" s="1105" t="inlineStr">
        <x:is>
          <x:t xml:space="preserve">Evidence / origin</x:t>
        </x:is>
      </x:c>
      <x:c r="J10" s="1105" t="inlineStr">
        <x:is>
          <x:t xml:space="preserve">Lender / legal acceptance</x:t>
        </x:is>
      </x:c>
      <x:c r="K10" s="1105" t="inlineStr">
        <x:is>
          <x:t xml:space="preserve">Evidence check</x:t>
        </x:is>
      </x:c>
      <x:c r="L10" s="738" t="n"/>
      <x:c r="M10" s="738" t="n"/>
      <x:c r="N10" s="738" t="n"/>
    </x:row>
    <x:row r="11" ht="31" customHeight="1">
      <x:c r="C11" s="738" t="inlineStr">
        <x:is>
          <x:t xml:space="preserve">Senior mortgage</x:t>
        </x:is>
      </x:c>
      <x:c r="D11" s="1008" t="n"/>
      <x:c r="E11" s="1067" t="n"/>
      <x:c r="F11" s="1008" t="n"/>
      <x:c r="G11" s="1008" t="n"/>
      <x:c r="H11" s="1066" t="n"/>
      <x:c r="I11" s="1008" t="n"/>
      <x:c r="J11" s="1008" t="n"/>
      <x:c r="K11" s="851" t="str">
        <x:f>IF(OR(E11="",E11=0),"Unused",IF(AND(ISNUMBER(E11),E11&gt;0,OR(D11="Debt",D11="Equity",D11="Gift",D11="Credit"),I11&lt;&gt;"",J11&lt;&gt;"",IF(OR(D11="Debt",D11="Credit"),AND(F11&lt;&gt;"",G11&lt;&gt;"",ISNUMBER(H11)),IF(D11="Gift",F11&lt;&gt;"",TRUE))),"Documented","Action needed"))</x:f>
        <x:v>Unused</x:v>
      </x:c>
      <x:c r="L11" s="738" t="n"/>
      <x:c r="M11" s="738" t="n"/>
      <x:c r="N11" s="738" t="n"/>
    </x:row>
    <x:row r="12" ht="31" customHeight="1">
      <x:c r="C12" s="738" t="inlineStr">
        <x:is>
          <x:t xml:space="preserve">Investor cash</x:t>
        </x:is>
      </x:c>
      <x:c r="D12" s="1008" t="n"/>
      <x:c r="E12" s="1067" t="n"/>
      <x:c r="F12" s="1008" t="n"/>
      <x:c r="G12" s="1008" t="n"/>
      <x:c r="H12" s="1066" t="n"/>
      <x:c r="I12" s="1008" t="n"/>
      <x:c r="J12" s="1008" t="n"/>
      <x:c r="K12" s="851" t="str">
        <x:f>IF(OR(E12="",E12=0),"Unused",IF(AND(ISNUMBER(E12),E12&gt;0,OR(D12="Debt",D12="Equity",D12="Gift",D12="Credit"),I12&lt;&gt;"",J12&lt;&gt;"",IF(OR(D12="Debt",D12="Credit"),AND(F12&lt;&gt;"",G12&lt;&gt;"",ISNUMBER(H12)),IF(D12="Gift",F12&lt;&gt;"",TRUE))),"Documented","Action needed"))</x:f>
        <x:v>Unused</x:v>
      </x:c>
      <x:c r="L12" s="738" t="n"/>
      <x:c r="M12" s="738" t="n"/>
      <x:c r="N12" s="738" t="n"/>
    </x:row>
    <x:row r="13" ht="31" customHeight="1">
      <x:c r="C13" s="738" t="inlineStr">
        <x:is>
          <x:t xml:space="preserve">Family funding</x:t>
        </x:is>
      </x:c>
      <x:c r="D13" s="1008" t="n"/>
      <x:c r="E13" s="1067" t="n"/>
      <x:c r="F13" s="1008" t="n"/>
      <x:c r="G13" s="1008" t="n"/>
      <x:c r="H13" s="1066" t="n"/>
      <x:c r="I13" s="1008" t="n"/>
      <x:c r="J13" s="1008" t="n"/>
      <x:c r="K13" s="851" t="str">
        <x:f>IF(OR(E13="",E13=0),"Unused",IF(AND(ISNUMBER(E13),E13&gt;0,OR(D13="Debt",D13="Equity",D13="Gift",D13="Credit"),I13&lt;&gt;"",J13&lt;&gt;"",IF(OR(D13="Debt",D13="Credit"),AND(F13&lt;&gt;"",G13&lt;&gt;"",ISNUMBER(H13)),IF(D13="Gift",F13&lt;&gt;"",TRUE))),"Documented","Action needed"))</x:f>
        <x:v>Unused</x:v>
      </x:c>
      <x:c r="L13" s="738" t="n"/>
      <x:c r="M13" s="738" t="n"/>
      <x:c r="N13" s="738" t="n"/>
    </x:row>
    <x:row r="14" ht="31" customHeight="1">
      <x:c r="C14" s="738" t="inlineStr">
        <x:is>
          <x:t xml:space="preserve">Partner equity</x:t>
        </x:is>
      </x:c>
      <x:c r="D14" s="1008" t="n"/>
      <x:c r="E14" s="1067" t="n"/>
      <x:c r="F14" s="1008" t="n"/>
      <x:c r="G14" s="1008" t="n"/>
      <x:c r="H14" s="1066" t="n"/>
      <x:c r="I14" s="1008" t="n"/>
      <x:c r="J14" s="1008" t="n"/>
      <x:c r="K14" s="851" t="str">
        <x:f>IF(OR(E14="",E14=0),"Unused",IF(AND(ISNUMBER(E14),E14&gt;0,OR(D14="Debt",D14="Equity",D14="Gift",D14="Credit"),I14&lt;&gt;"",J14&lt;&gt;"",IF(OR(D14="Debt",D14="Credit"),AND(F14&lt;&gt;"",G14&lt;&gt;"",ISNUMBER(H14)),IF(D14="Gift",F14&lt;&gt;"",TRUE))),"Documented","Action needed"))</x:f>
        <x:v>Unused</x:v>
      </x:c>
      <x:c r="L14" s="738" t="n"/>
      <x:c r="M14" s="738" t="n"/>
      <x:c r="N14" s="738" t="n"/>
    </x:row>
    <x:row r="15" ht="31" customHeight="1">
      <x:c r="C15" s="738" t="inlineStr">
        <x:is>
          <x:t xml:space="preserve">Seller credit</x:t>
        </x:is>
      </x:c>
      <x:c r="D15" s="1008" t="n"/>
      <x:c r="E15" s="1067" t="n"/>
      <x:c r="F15" s="1008" t="n"/>
      <x:c r="G15" s="1008" t="n"/>
      <x:c r="H15" s="1066" t="n"/>
      <x:c r="I15" s="1008" t="n"/>
      <x:c r="J15" s="1008" t="n"/>
      <x:c r="K15" s="851" t="str">
        <x:f>IF(OR(E15="",E15=0),"Unused",IF(AND(ISNUMBER(E15),E15&gt;0,OR(D15="Debt",D15="Equity",D15="Gift",D15="Credit"),I15&lt;&gt;"",J15&lt;&gt;"",IF(OR(D15="Debt",D15="Credit"),AND(F15&lt;&gt;"",G15&lt;&gt;"",ISNUMBER(H15)),IF(D15="Gift",F15&lt;&gt;"",TRUE))),"Documented","Action needed"))</x:f>
        <x:v>Unused</x:v>
      </x:c>
      <x:c r="L15" s="738" t="n"/>
      <x:c r="M15" s="738" t="n"/>
      <x:c r="N15" s="738" t="n"/>
    </x:row>
    <x:row r="16" ht="31" customHeight="1">
      <x:c r="C16" s="738" t="inlineStr">
        <x:is>
          <x:t xml:space="preserve">Short-term finance</x:t>
        </x:is>
      </x:c>
      <x:c r="D16" s="1008" t="n"/>
      <x:c r="E16" s="1067" t="n"/>
      <x:c r="F16" s="1008" t="n"/>
      <x:c r="G16" s="1008" t="n"/>
      <x:c r="H16" s="1066" t="n"/>
      <x:c r="I16" s="1008" t="n"/>
      <x:c r="J16" s="1008" t="n"/>
      <x:c r="K16" s="851" t="str">
        <x:f>IF(OR(E16="",E16=0),"Unused",IF(AND(ISNUMBER(E16),E16&gt;0,OR(D16="Debt",D16="Equity",D16="Gift",D16="Credit"),I16&lt;&gt;"",J16&lt;&gt;"",IF(OR(D16="Debt",D16="Credit"),AND(F16&lt;&gt;"",G16&lt;&gt;"",ISNUMBER(H16)),IF(D16="Gift",F16&lt;&gt;"",TRUE))),"Documented","Action needed"))</x:f>
        <x:v>Unused</x:v>
      </x:c>
      <x:c r="L16" s="738" t="n"/>
      <x:c r="M16" s="738" t="n"/>
      <x:c r="N16" s="738" t="n"/>
    </x:row>
    <x:row r="17" ht="31" customHeight="1">
      <x:c r="C17" s="738" t="inlineStr">
        <x:is>
          <x:t xml:space="preserve">Other source 1</x:t>
        </x:is>
      </x:c>
      <x:c r="D17" s="1008" t="n"/>
      <x:c r="E17" s="1067" t="n"/>
      <x:c r="F17" s="1008" t="n"/>
      <x:c r="G17" s="1008" t="n"/>
      <x:c r="H17" s="1066" t="n"/>
      <x:c r="I17" s="1008" t="n"/>
      <x:c r="J17" s="1008" t="n"/>
      <x:c r="K17" s="851" t="str">
        <x:f>IF(OR(E17="",E17=0),"Unused",IF(AND(ISNUMBER(E17),E17&gt;0,OR(D17="Debt",D17="Equity",D17="Gift",D17="Credit"),I17&lt;&gt;"",J17&lt;&gt;"",IF(OR(D17="Debt",D17="Credit"),AND(F17&lt;&gt;"",G17&lt;&gt;"",ISNUMBER(H17)),IF(D17="Gift",F17&lt;&gt;"",TRUE))),"Documented","Action needed"))</x:f>
        <x:v>Unused</x:v>
      </x:c>
      <x:c r="L17" s="738" t="n"/>
      <x:c r="M17" s="738" t="n"/>
      <x:c r="N17" s="738" t="n"/>
    </x:row>
    <x:row r="18" ht="31" customHeight="1">
      <x:c r="C18" s="738" t="inlineStr">
        <x:is>
          <x:t xml:space="preserve">Other source 2</x:t>
        </x:is>
      </x:c>
      <x:c r="D18" s="1008" t="n"/>
      <x:c r="E18" s="1067" t="n"/>
      <x:c r="F18" s="1008" t="n"/>
      <x:c r="G18" s="1008" t="n"/>
      <x:c r="H18" s="1066" t="n"/>
      <x:c r="I18" s="1008" t="n"/>
      <x:c r="J18" s="1008" t="n"/>
      <x:c r="K18" s="851" t="str">
        <x:f>IF(OR(E18="",E18=0),"Unused",IF(AND(ISNUMBER(E18),E18&gt;0,OR(D18="Debt",D18="Equity",D18="Gift",D18="Credit"),I18&lt;&gt;"",J18&lt;&gt;"",IF(OR(D18="Debt",D18="Credit"),AND(F18&lt;&gt;"",G18&lt;&gt;"",ISNUMBER(H18)),IF(D18="Gift",F18&lt;&gt;"",TRUE))),"Documented","Action needed"))</x:f>
        <x:v>Unused</x:v>
      </x:c>
      <x:c r="L18" s="738" t="n"/>
      <x:c r="M18" s="738" t="n"/>
      <x:c r="N18" s="738" t="n"/>
    </x:row>
    <x:row r="19">
      <x:c r="C19" s="738" t="n"/>
      <x:c r="D19" s="738" t="n"/>
      <x:c r="E19" s="738" t="n"/>
      <x:c r="F19" s="738" t="n"/>
      <x:c r="G19" s="738" t="n"/>
      <x:c r="H19" s="738" t="n"/>
      <x:c r="I19" s="738" t="n"/>
      <x:c r="J19" s="738" t="n"/>
      <x:c r="K19" s="738" t="n"/>
      <x:c r="L19" s="738" t="n"/>
      <x:c r="M19" s="738" t="n"/>
      <x:c r="N19" s="738" t="n"/>
    </x:row>
    <x:row r="20">
      <x:c r="C20" s="738" t="inlineStr">
        <x:is>
          <x:t xml:space="preserve">Sources total</x:t>
        </x:is>
      </x:c>
      <x:c r="D20" s="738" t="n"/>
      <x:c r="E20" s="851" t="str">
        <x:f>IF(COUNT(E11:E18)=0,"",SUM(E11:E18))</x:f>
      </x:c>
      <x:c r="F20" s="738" t="n"/>
      <x:c r="G20" s="738" t="n"/>
      <x:c r="H20" s="738" t="n"/>
      <x:c r="I20" s="738" t="n"/>
      <x:c r="J20" s="738" t="n"/>
      <x:c r="K20" s="738" t="n"/>
      <x:c r="L20" s="738" t="n"/>
      <x:c r="M20" s="738" t="n"/>
      <x:c r="N20" s="738" t="n"/>
    </x:row>
    <x:row r="21">
      <x:c r="C21" s="738" t="n"/>
      <x:c r="D21" s="738" t="n"/>
      <x:c r="E21" s="738" t="n"/>
      <x:c r="F21" s="738" t="n"/>
      <x:c r="G21" s="738" t="n"/>
      <x:c r="H21" s="738" t="n"/>
      <x:c r="I21" s="738" t="n"/>
      <x:c r="J21" s="738" t="n"/>
      <x:c r="K21" s="738" t="n"/>
      <x:c r="L21" s="738" t="n"/>
      <x:c r="M21" s="738" t="n"/>
      <x:c r="N21" s="738" t="n"/>
    </x:row>
    <x:row r="22">
      <x:c r="C22" s="846" t="inlineStr">
        <x:is>
          <x:t xml:space="preserve">Uses · include price, transaction costs, works and protected reserve</x:t>
        </x:is>
      </x:c>
      <x:c r="D22" s="846" t="n"/>
      <x:c r="E22" s="846" t="n"/>
      <x:c r="F22" s="846" t="n"/>
      <x:c r="G22" s="846" t="n"/>
      <x:c r="H22" s="846" t="n"/>
      <x:c r="I22" s="846" t="n"/>
      <x:c r="J22" s="846" t="n"/>
      <x:c r="K22" s="846" t="n"/>
      <x:c r="L22" s="846" t="n"/>
      <x:c r="M22" s="846" t="n"/>
      <x:c r="N22" s="846" t="n"/>
    </x:row>
    <x:row r="23" ht="38" customHeight="1">
      <x:c r="C23" s="1105" t="inlineStr">
        <x:is>
          <x:t xml:space="preserve">Use</x:t>
        </x:is>
      </x:c>
      <x:c r="D23" s="1105" t="inlineStr">
        <x:is>
          <x:t xml:space="preserve">Evidence / assumption</x:t>
        </x:is>
      </x:c>
      <x:c r="E23" s="1105" t="inlineStr">
        <x:is>
          <x:t xml:space="preserve">Amount</x:t>
        </x:is>
      </x:c>
      <x:c r="F23" s="738" t="n"/>
      <x:c r="G23" s="738" t="n"/>
      <x:c r="H23" s="738" t="n"/>
      <x:c r="I23" s="738" t="n"/>
      <x:c r="J23" s="738" t="n"/>
      <x:c r="K23" s="738" t="n"/>
      <x:c r="L23" s="738" t="n"/>
      <x:c r="M23" s="738" t="n"/>
      <x:c r="N23" s="738" t="n"/>
    </x:row>
    <x:row r="24">
      <x:c r="C24" s="738" t="inlineStr">
        <x:is>
          <x:t xml:space="preserve">Purchase</x:t>
        </x:is>
      </x:c>
      <x:c r="D24" s="1008" t="n"/>
      <x:c r="E24" s="1068" t="str">
        <x:f>IF(ISNUMBER(F6),F6,"")</x:f>
      </x:c>
      <x:c r="F24" s="738" t="n"/>
      <x:c r="G24" s="738" t="n"/>
      <x:c r="H24" s="738" t="n"/>
      <x:c r="I24" s="738" t="n"/>
      <x:c r="J24" s="738" t="n"/>
      <x:c r="K24" s="738" t="n"/>
      <x:c r="L24" s="738" t="n"/>
      <x:c r="M24" s="738" t="n"/>
      <x:c r="N24" s="738" t="n"/>
    </x:row>
    <x:row r="25">
      <x:c r="C25" s="738" t="inlineStr">
        <x:is>
          <x:t xml:space="preserve">Acquisition / closing costs</x:t>
        </x:is>
      </x:c>
      <x:c r="D25" s="1008" t="n"/>
      <x:c r="E25" s="1067" t="n"/>
      <x:c r="F25" s="738" t="n"/>
      <x:c r="G25" s="738" t="n"/>
      <x:c r="H25" s="738" t="n"/>
      <x:c r="I25" s="738" t="n"/>
      <x:c r="J25" s="738" t="n"/>
      <x:c r="K25" s="738" t="n"/>
      <x:c r="L25" s="738" t="n"/>
      <x:c r="M25" s="738" t="n"/>
      <x:c r="N25" s="738" t="n"/>
    </x:row>
    <x:row r="26">
      <x:c r="C26" s="738" t="inlineStr">
        <x:is>
          <x:t xml:space="preserve">Works and initial setup</x:t>
        </x:is>
      </x:c>
      <x:c r="D26" s="1008" t="n"/>
      <x:c r="E26" s="1067" t="n"/>
      <x:c r="F26" s="738" t="n"/>
      <x:c r="G26" s="738" t="n"/>
      <x:c r="H26" s="738" t="n"/>
      <x:c r="I26" s="738" t="n"/>
      <x:c r="J26" s="738" t="n"/>
      <x:c r="K26" s="738" t="n"/>
      <x:c r="L26" s="738" t="n"/>
      <x:c r="M26" s="738" t="n"/>
      <x:c r="N26" s="738" t="n"/>
    </x:row>
    <x:row r="27">
      <x:c r="C27" s="738" t="inlineStr">
        <x:is>
          <x:t xml:space="preserve">Finance fees</x:t>
        </x:is>
      </x:c>
      <x:c r="D27" s="1008" t="n"/>
      <x:c r="E27" s="1067" t="n"/>
      <x:c r="F27" s="738" t="n"/>
      <x:c r="G27" s="738" t="n"/>
      <x:c r="H27" s="738" t="n"/>
      <x:c r="I27" s="738" t="n"/>
      <x:c r="J27" s="738" t="n"/>
      <x:c r="K27" s="738" t="n"/>
      <x:c r="L27" s="738" t="n"/>
      <x:c r="M27" s="738" t="n"/>
      <x:c r="N27" s="738" t="n"/>
    </x:row>
    <x:row r="28">
      <x:c r="C28" s="738" t="inlineStr">
        <x:is>
          <x:t xml:space="preserve">Contingency</x:t>
        </x:is>
      </x:c>
      <x:c r="D28" s="1008" t="n"/>
      <x:c r="E28" s="1067" t="n"/>
      <x:c r="F28" s="738" t="n"/>
      <x:c r="G28" s="738" t="n"/>
      <x:c r="H28" s="738" t="n"/>
      <x:c r="I28" s="738" t="n"/>
      <x:c r="J28" s="738" t="n"/>
      <x:c r="K28" s="738" t="n"/>
      <x:c r="L28" s="738" t="n"/>
      <x:c r="M28" s="738" t="n"/>
      <x:c r="N28" s="738" t="n"/>
    </x:row>
    <x:row r="29">
      <x:c r="C29" s="738" t="inlineStr">
        <x:is>
          <x:t xml:space="preserve">Protected reserve retained</x:t>
        </x:is>
      </x:c>
      <x:c r="D29" s="1008" t="n"/>
      <x:c r="E29" s="1067" t="n"/>
      <x:c r="F29" s="738" t="n"/>
      <x:c r="G29" s="738" t="n"/>
      <x:c r="H29" s="738" t="n"/>
      <x:c r="I29" s="738" t="n"/>
      <x:c r="J29" s="738" t="n"/>
      <x:c r="K29" s="738" t="n"/>
      <x:c r="L29" s="738" t="n"/>
      <x:c r="M29" s="738" t="n"/>
      <x:c r="N29" s="738" t="n"/>
    </x:row>
    <x:row r="30">
      <x:c r="C30" s="738" t="n"/>
      <x:c r="D30" s="738" t="n"/>
      <x:c r="E30" s="738" t="n"/>
      <x:c r="F30" s="738" t="n"/>
      <x:c r="G30" s="738" t="n"/>
      <x:c r="H30" s="738" t="n"/>
      <x:c r="I30" s="738" t="n"/>
      <x:c r="J30" s="738" t="n"/>
      <x:c r="K30" s="738" t="n"/>
      <x:c r="L30" s="738" t="n"/>
      <x:c r="M30" s="738" t="n"/>
      <x:c r="N30" s="738" t="n"/>
    </x:row>
    <x:row r="31">
      <x:c r="C31" s="738" t="inlineStr">
        <x:is>
          <x:t xml:space="preserve">Uses total</x:t>
        </x:is>
      </x:c>
      <x:c r="D31" s="738" t="n"/>
      <x:c r="E31" s="851" t="str">
        <x:f>IF(COUNT(E24:E29)=0,"",SUM(E24:E29))</x:f>
      </x:c>
      <x:c r="F31" s="738" t="n"/>
      <x:c r="G31" s="738" t="n"/>
      <x:c r="H31" s="738" t="n"/>
      <x:c r="I31" s="738" t="n"/>
      <x:c r="J31" s="738" t="n"/>
      <x:c r="K31" s="738" t="n"/>
      <x:c r="L31" s="738" t="n"/>
      <x:c r="M31" s="738" t="n"/>
      <x:c r="N31" s="738" t="n"/>
    </x:row>
    <x:row r="32">
      <x:c r="C32" s="738" t="inlineStr">
        <x:is>
          <x:t xml:space="preserve">Sources less uses</x:t>
        </x:is>
      </x:c>
      <x:c r="D32" s="738" t="n"/>
      <x:c r="E32" s="851" t="str">
        <x:f>IF(OR(E20="",E31=""),"",E20-E31)</x:f>
      </x:c>
      <x:c r="F32" s="738" t="n"/>
      <x:c r="G32" s="738" t="n"/>
      <x:c r="H32" s="738" t="n"/>
      <x:c r="I32" s="738" t="n"/>
      <x:c r="J32" s="738" t="n"/>
      <x:c r="K32" s="738" t="n"/>
      <x:c r="L32" s="738" t="n"/>
      <x:c r="M32" s="738" t="n"/>
      <x:c r="N32" s="738" t="n"/>
    </x:row>
    <x:row r="33">
      <x:c r="C33" s="738" t="n"/>
      <x:c r="D33" s="738" t="n"/>
      <x:c r="E33" s="738" t="n"/>
      <x:c r="F33" s="738" t="n"/>
      <x:c r="G33" s="738" t="n"/>
      <x:c r="H33" s="738" t="n"/>
      <x:c r="I33" s="738" t="n"/>
      <x:c r="J33" s="738" t="n"/>
      <x:c r="K33" s="738" t="n"/>
      <x:c r="L33" s="738" t="n"/>
      <x:c r="M33" s="738" t="n"/>
      <x:c r="N33" s="738" t="n"/>
    </x:row>
    <x:row r="34">
      <x:c r="C34" s="846" t="inlineStr">
        <x:is>
          <x:t xml:space="preserve">Leverage and downside · use the same dated value and debt assumptions</x:t>
        </x:is>
      </x:c>
      <x:c r="D34" s="846" t="n"/>
      <x:c r="E34" s="846" t="n"/>
      <x:c r="F34" s="846" t="n"/>
      <x:c r="G34" s="846" t="n"/>
      <x:c r="H34" s="846" t="n"/>
      <x:c r="I34" s="846" t="n"/>
      <x:c r="J34" s="846" t="n"/>
      <x:c r="K34" s="846" t="n"/>
      <x:c r="L34" s="846" t="n"/>
      <x:c r="M34" s="846" t="n"/>
      <x:c r="N34" s="846" t="n"/>
    </x:row>
    <x:row r="35">
      <x:c r="C35" s="738" t="inlineStr">
        <x:is>
          <x:t xml:space="preserve">Senior loan</x:t>
        </x:is>
      </x:c>
      <x:c r="D35" s="738" t="n"/>
      <x:c r="E35" s="851" t="str">
        <x:f>IF(AND(D11="Debt",ISNUMBER(E11)),E11,"")</x:f>
      </x:c>
      <x:c r="F35" s="738" t="n"/>
      <x:c r="G35" s="738" t="n"/>
      <x:c r="H35" s="738" t="n"/>
      <x:c r="I35" s="738" t="n"/>
      <x:c r="J35" s="738" t="n"/>
      <x:c r="K35" s="738" t="n"/>
      <x:c r="L35" s="738" t="n"/>
      <x:c r="M35" s="738" t="n"/>
      <x:c r="N35" s="738" t="n"/>
    </x:row>
    <x:row r="36">
      <x:c r="C36" s="738" t="inlineStr">
        <x:is>
          <x:t xml:space="preserve">Loan-to-value</x:t>
        </x:is>
      </x:c>
      <x:c r="D36" s="738" t="n"/>
      <x:c r="E36" s="853" t="str">
        <x:f>IF(AND(ISNUMBER(E35),ISNUMBER(H6),H6&gt;0),E35/H6,"")</x:f>
      </x:c>
      <x:c r="F36" s="738" t="n"/>
      <x:c r="G36" s="738" t="n"/>
      <x:c r="H36" s="738" t="n"/>
      <x:c r="I36" s="738" t="n"/>
      <x:c r="J36" s="738" t="n"/>
      <x:c r="K36" s="738" t="n"/>
      <x:c r="L36" s="738" t="n"/>
      <x:c r="M36" s="738" t="n"/>
      <x:c r="N36" s="738" t="n"/>
    </x:row>
    <x:row r="37">
      <x:c r="C37" s="738" t="inlineStr">
        <x:is>
          <x:t xml:space="preserve">Starting equity</x:t>
        </x:is>
      </x:c>
      <x:c r="D37" s="738" t="n"/>
      <x:c r="E37" s="851" t="str">
        <x:f>IF(AND(ISNUMBER(H6),ISNUMBER(E35)),H6-E35,"")</x:f>
      </x:c>
      <x:c r="F37" s="738" t="n"/>
      <x:c r="G37" s="738" t="n"/>
      <x:c r="H37" s="738" t="n"/>
      <x:c r="I37" s="738" t="n"/>
      <x:c r="J37" s="738" t="n"/>
      <x:c r="K37" s="738" t="n"/>
      <x:c r="L37" s="738" t="n"/>
      <x:c r="M37" s="738" t="n"/>
      <x:c r="N37" s="738" t="n"/>
    </x:row>
    <x:row r="38">
      <x:c r="C38" s="738" t="inlineStr">
        <x:is>
          <x:t xml:space="preserve">Value after 10% fall</x:t>
        </x:is>
      </x:c>
      <x:c r="D38" s="738" t="n"/>
      <x:c r="E38" s="851" t="str">
        <x:f>IF(ISNUMBER(H6),H6*0.9,"")</x:f>
      </x:c>
      <x:c r="F38" s="738" t="n"/>
      <x:c r="G38" s="738" t="n"/>
      <x:c r="H38" s="738" t="n"/>
      <x:c r="I38" s="738" t="n"/>
      <x:c r="J38" s="738" t="n"/>
      <x:c r="K38" s="738" t="n"/>
      <x:c r="L38" s="738" t="n"/>
      <x:c r="M38" s="738" t="n"/>
      <x:c r="N38" s="738" t="n"/>
    </x:row>
    <x:row r="39">
      <x:c r="C39" s="738" t="inlineStr">
        <x:is>
          <x:t xml:space="preserve">Equity after 10% fall</x:t>
        </x:is>
      </x:c>
      <x:c r="D39" s="738" t="n"/>
      <x:c r="E39" s="851" t="str">
        <x:f>IF(AND(ISNUMBER(E38),ISNUMBER(E35)),E38-E35,"")</x:f>
      </x:c>
      <x:c r="F39" s="738" t="n"/>
      <x:c r="G39" s="738" t="n"/>
      <x:c r="H39" s="738" t="n"/>
      <x:c r="I39" s="738" t="n"/>
      <x:c r="J39" s="738" t="n"/>
      <x:c r="K39" s="738" t="n"/>
      <x:c r="L39" s="738" t="n"/>
      <x:c r="M39" s="738" t="n"/>
      <x:c r="N39" s="738" t="n"/>
    </x:row>
    <x:row r="40">
      <x:c r="C40" s="738" t="n"/>
      <x:c r="D40" s="738" t="n"/>
      <x:c r="E40" s="738" t="n"/>
      <x:c r="F40" s="738" t="n"/>
      <x:c r="G40" s="738" t="n"/>
      <x:c r="H40" s="738" t="n"/>
      <x:c r="I40" s="738" t="n"/>
      <x:c r="J40" s="738" t="n"/>
      <x:c r="K40" s="738" t="n"/>
      <x:c r="L40" s="738" t="n"/>
      <x:c r="M40" s="738" t="n"/>
      <x:c r="N40" s="738" t="n"/>
    </x:row>
    <x:row r="41">
      <x:c r="C41" s="738" t="inlineStr">
        <x:is>
          <x:t xml:space="preserve">Six-month delay cost / finance exposure</x:t>
        </x:is>
      </x:c>
      <x:c r="D41" s="738" t="n"/>
      <x:c r="E41" s="1008" t="n"/>
      <x:c r="F41" s="738" t="n"/>
      <x:c r="G41" s="738" t="n"/>
      <x:c r="H41" s="738" t="n"/>
      <x:c r="I41" s="738" t="n"/>
      <x:c r="J41" s="738" t="n"/>
      <x:c r="K41" s="738" t="n"/>
      <x:c r="L41" s="738" t="n"/>
      <x:c r="M41" s="738" t="n"/>
      <x:c r="N41" s="738" t="n"/>
    </x:row>
    <x:row r="42">
      <x:c r="C42" s="738" t="inlineStr">
        <x:is>
          <x:t xml:space="preserve">Cash available after completion</x:t>
        </x:is>
      </x:c>
      <x:c r="D42" s="738" t="n"/>
      <x:c r="E42" s="1008" t="n"/>
      <x:c r="F42" s="738" t="n"/>
      <x:c r="G42" s="738" t="n"/>
      <x:c r="H42" s="738" t="n"/>
      <x:c r="I42" s="738" t="n"/>
      <x:c r="J42" s="738" t="n"/>
      <x:c r="K42" s="738" t="n"/>
      <x:c r="L42" s="738" t="n"/>
      <x:c r="M42" s="738" t="n"/>
      <x:c r="N42" s="738" t="n"/>
    </x:row>
    <x:row r="43">
      <x:c r="C43" s="738" t="inlineStr">
        <x:is>
          <x:t xml:space="preserve">Maximum acceptable LTV</x:t>
        </x:is>
      </x:c>
      <x:c r="D43" s="738" t="n"/>
      <x:c r="E43" s="1011" t="n"/>
      <x:c r="F43" s="738" t="n"/>
      <x:c r="G43" s="738" t="n"/>
      <x:c r="H43" s="738" t="n"/>
      <x:c r="I43" s="738" t="n"/>
      <x:c r="J43" s="738" t="n"/>
      <x:c r="K43" s="738" t="n"/>
      <x:c r="L43" s="738" t="n"/>
      <x:c r="M43" s="738" t="n"/>
      <x:c r="N43" s="738" t="n"/>
    </x:row>
    <x:row r="44">
      <x:c r="C44" s="738" t="inlineStr">
        <x:is>
          <x:t xml:space="preserve">Maturity / refinance back-up plan</x:t>
        </x:is>
      </x:c>
      <x:c r="D44" s="738" t="n"/>
      <x:c r="E44" s="1008" t="n"/>
      <x:c r="F44" s="738" t="n"/>
      <x:c r="G44" s="738" t="n"/>
      <x:c r="H44" s="738" t="n"/>
      <x:c r="I44" s="738" t="n"/>
      <x:c r="J44" s="738" t="n"/>
      <x:c r="K44" s="738" t="n"/>
      <x:c r="L44" s="738" t="n"/>
      <x:c r="M44" s="738" t="n"/>
      <x:c r="N44" s="738" t="n"/>
    </x:row>
    <x:row r="45">
      <x:c r="C45" s="738" t="n"/>
      <x:c r="D45" s="738" t="n"/>
      <x:c r="E45" s="738" t="n"/>
      <x:c r="F45" s="738" t="n"/>
      <x:c r="G45" s="738" t="n"/>
      <x:c r="H45" s="738" t="n"/>
      <x:c r="I45" s="738" t="n"/>
      <x:c r="J45" s="738" t="n"/>
      <x:c r="K45" s="738" t="n"/>
      <x:c r="L45" s="738" t="n"/>
      <x:c r="M45" s="738" t="n"/>
      <x:c r="N45" s="738" t="n"/>
    </x:row>
    <x:row r="46">
      <x:c r="C46" s="738" t="inlineStr">
        <x:is>
          <x:t xml:space="preserve">Stop / revise condition</x:t>
        </x:is>
      </x:c>
      <x:c r="D46" s="1008" t="n"/>
      <x:c r="E46" s="1008" t="n"/>
      <x:c r="F46" s="1008" t="n"/>
      <x:c r="G46" s="1008" t="n"/>
      <x:c r="H46" s="1008" t="n"/>
      <x:c r="I46" s="1008" t="n"/>
      <x:c r="J46" s="1008" t="n"/>
      <x:c r="K46" s="738" t="n"/>
      <x:c r="L46" s="738" t="n"/>
      <x:c r="M46" s="738" t="n"/>
      <x:c r="N46" s="738" t="n"/>
    </x:row>
    <x:row r="47">
      <x:c r="C47" s="738" t="n"/>
      <x:c r="D47" s="738" t="n"/>
      <x:c r="E47" s="738" t="n"/>
      <x:c r="F47" s="738" t="n"/>
      <x:c r="G47" s="738" t="n"/>
      <x:c r="H47" s="738" t="n"/>
      <x:c r="I47" s="738" t="n"/>
      <x:c r="J47" s="738" t="n"/>
      <x:c r="K47" s="738" t="n"/>
      <x:c r="L47" s="738" t="n"/>
      <x:c r="M47" s="738" t="n"/>
      <x:c r="N47" s="738" t="n"/>
    </x:row>
    <x:row r="48">
      <x:c r="C48" s="738" t="inlineStr">
        <x:is>
          <x:t xml:space="preserve">File check</x:t>
        </x:is>
      </x:c>
      <x:c r="D48" s="738" t="n"/>
      <x:c r="E48" s="851" t="str">
        <x:f>IF(AND(OR(D6="GBP",D6="USD"),D7&lt;&gt;"",ISNUMBER(F7),ISNUMBER(F6),F6&gt;0,ISNUMBER(H6),H6&gt;0,ISNUMBER(H7),H7&gt;0,ISNUMBER(E20),ISNUMBER(E31),MIN(E24:E29)&gt;=0,IF(ISNUMBER(E32),ABS(E32)&lt;0.01,FALSE),E29&gt;=H7,ISNUMBER(E35),E35&gt;=0,ISNUMBER(E36),ISNUMBER(E43),E43&gt;0,E43&lt;=1,E36&lt;=E43,ISNUMBER(E39),ISNUMBER(E41),E41&gt;=0,ISNUMBER(E42),E42-E41&gt;=H7,E44&lt;&gt;"",D46&lt;&gt;"",COUNTIF(K11:K18,"Action needed")=0,COUNTIF(D11:D18,"Debt")+COUNTIF(D11:D18,"Equity")+COUNTIF(D11:D18,"Gift")+COUNTIF(D11:D18,"Credit")=COUNT(E11:E18)),"Ready to self-check","Action needed")</x:f>
        <x:v>Action needed</x:v>
      </x:c>
      <x:c r="F48" s="738" t="n"/>
      <x:c r="G48" s="738" t="n"/>
      <x:c r="H48" s="738" t="n"/>
      <x:c r="I48" s="738" t="n"/>
      <x:c r="J48" s="738" t="n"/>
      <x:c r="K48" s="738" t="n"/>
      <x:c r="L48" s="738" t="n"/>
      <x:c r="M48" s="738" t="n"/>
      <x:c r="N48" s="738" t="n"/>
    </x:row>
    <x:row r="49">
      <x:c r="C49" s="738" t="n"/>
      <x:c r="D49" s="738" t="n"/>
      <x:c r="E49" s="738" t="n"/>
      <x:c r="F49" s="738" t="n"/>
      <x:c r="G49" s="738" t="n"/>
      <x:c r="H49" s="738" t="n"/>
      <x:c r="I49" s="738" t="n"/>
      <x:c r="J49" s="738" t="n"/>
      <x:c r="K49" s="738" t="n"/>
      <x:c r="L49" s="738" t="n"/>
      <x:c r="M49" s="738" t="n"/>
      <x:c r="N49" s="738" t="n"/>
    </x:row>
    <x:row r="50">
      <x:c r="C50" s="738" t="inlineStr">
        <x:is>
          <x:t xml:space="preserve">No loan, gift or beneficial owner is concealed; verify lender acceptance and terms. This file does not grant lending approval.</x:t>
        </x:is>
      </x:c>
      <x:c r="D50" s="738" t="n"/>
      <x:c r="E50" s="738" t="n"/>
      <x:c r="F50" s="738" t="n"/>
      <x:c r="G50" s="738" t="n"/>
      <x:c r="H50" s="738" t="n"/>
      <x:c r="I50" s="738" t="n"/>
      <x:c r="J50" s="738" t="n"/>
      <x:c r="K50" s="738" t="n"/>
      <x:c r="L50" s="738" t="n"/>
      <x:c r="M50" s="738" t="n"/>
      <x:c r="N50" s="738" t="n"/>
    </x:row>
    <x:row r="51">
      <x:c r="C51" s="738" t="n"/>
      <x:c r="D51" s="738" t="n"/>
      <x:c r="E51" s="738" t="n"/>
      <x:c r="F51" s="738" t="n"/>
      <x:c r="G51" s="738" t="n"/>
      <x:c r="H51" s="738" t="n"/>
      <x:c r="I51" s="738" t="n"/>
      <x:c r="J51" s="738" t="n"/>
      <x:c r="K51" s="738" t="n"/>
      <x:c r="L51" s="738" t="n"/>
      <x:c r="M51" s="738" t="n"/>
      <x:c r="N51" s="738" t="n"/>
    </x:row>
    <x:row r="52">
      <x:c r="C52" s="738" t="n"/>
      <x:c r="D52" s="738" t="n"/>
      <x:c r="E52" s="738" t="n"/>
      <x:c r="F52" s="738" t="n"/>
      <x:c r="G52" s="738" t="n"/>
      <x:c r="H52" s="738" t="n"/>
      <x:c r="I52" s="738" t="n"/>
      <x:c r="J52" s="738" t="n"/>
      <x:c r="K52" s="738" t="n"/>
      <x:c r="L52" s="738" t="n"/>
      <x:c r="M52" s="738" t="n"/>
      <x:c r="N52" s="738" t="n"/>
    </x:row>
    <x:row r="53">
      <x:c r="C53" s="738" t="n"/>
      <x:c r="D53" s="738" t="n"/>
      <x:c r="E53" s="738" t="n"/>
      <x:c r="F53" s="738" t="n"/>
      <x:c r="G53" s="738" t="n"/>
      <x:c r="H53" s="738" t="n"/>
      <x:c r="I53" s="738" t="n"/>
      <x:c r="J53" s="738" t="n"/>
      <x:c r="K53" s="738" t="n"/>
      <x:c r="L53" s="738" t="n"/>
      <x:c r="M53" s="738" t="n"/>
      <x:c r="N53" s="738" t="n"/>
    </x:row>
    <x:row r="54">
      <x:c r="C54" s="738" t="n"/>
      <x:c r="D54" s="738" t="n"/>
      <x:c r="E54" s="738" t="n"/>
      <x:c r="F54" s="738" t="n"/>
      <x:c r="G54" s="738" t="n"/>
      <x:c r="H54" s="738" t="n"/>
      <x:c r="I54" s="738" t="n"/>
      <x:c r="J54" s="738" t="n"/>
      <x:c r="K54" s="738" t="n"/>
      <x:c r="L54" s="738" t="n"/>
      <x:c r="M54" s="738" t="n"/>
      <x:c r="N54" s="738" t="n"/>
    </x:row>
    <x:row r="55">
      <x:c r="C55" s="738" t="n"/>
      <x:c r="D55" s="738" t="n"/>
      <x:c r="E55" s="738" t="n"/>
      <x:c r="F55" s="738" t="n"/>
      <x:c r="G55" s="738" t="n"/>
      <x:c r="H55" s="738" t="n"/>
      <x:c r="I55" s="738" t="n"/>
      <x:c r="J55" s="738" t="n"/>
      <x:c r="K55" s="738" t="n"/>
      <x:c r="L55" s="738" t="n"/>
      <x:c r="M55" s="738" t="n"/>
      <x:c r="N55" s="738" t="n"/>
    </x:row>
    <x:row r="56">
      <x:c r="C56" s="738" t="n"/>
      <x:c r="D56" s="738" t="n"/>
      <x:c r="E56" s="738" t="n"/>
      <x:c r="F56" s="738" t="n"/>
      <x:c r="G56" s="738" t="n"/>
      <x:c r="H56" s="738" t="n"/>
      <x:c r="I56" s="738" t="n"/>
      <x:c r="J56" s="738" t="n"/>
      <x:c r="K56" s="738" t="n"/>
      <x:c r="L56" s="738" t="n"/>
      <x:c r="M56" s="738" t="n"/>
      <x:c r="N56" s="738" t="n"/>
    </x:row>
    <x:row r="57">
      <x:c r="C57" s="738" t="n"/>
      <x:c r="D57" s="738" t="n"/>
      <x:c r="E57" s="738" t="n"/>
      <x:c r="F57" s="738" t="n"/>
      <x:c r="G57" s="738" t="n"/>
      <x:c r="H57" s="738" t="n"/>
      <x:c r="I57" s="738" t="n"/>
      <x:c r="J57" s="738" t="n"/>
      <x:c r="K57" s="738" t="n"/>
      <x:c r="L57" s="738" t="n"/>
      <x:c r="M57" s="738" t="n"/>
      <x:c r="N57" s="738" t="n"/>
    </x:row>
    <x:row r="58">
      <x:c r="C58" s="738" t="n"/>
      <x:c r="D58" s="738" t="n"/>
      <x:c r="E58" s="738" t="n"/>
      <x:c r="F58" s="738" t="n"/>
      <x:c r="G58" s="738" t="n"/>
      <x:c r="H58" s="738" t="n"/>
      <x:c r="I58" s="738" t="n"/>
      <x:c r="J58" s="738" t="n"/>
      <x:c r="K58" s="738" t="n"/>
      <x:c r="L58" s="738" t="n"/>
      <x:c r="M58" s="738" t="n"/>
      <x:c r="N58" s="738" t="n"/>
    </x:row>
    <x:row r="59">
      <x:c r="C59" s="738" t="n"/>
      <x:c r="D59" s="738" t="n"/>
      <x:c r="E59" s="738" t="n"/>
      <x:c r="F59" s="738" t="n"/>
      <x:c r="G59" s="738" t="n"/>
      <x:c r="H59" s="738" t="n"/>
      <x:c r="I59" s="738" t="n"/>
      <x:c r="J59" s="738" t="n"/>
      <x:c r="K59" s="738" t="n"/>
      <x:c r="L59" s="738" t="n"/>
      <x:c r="M59" s="738" t="n"/>
      <x:c r="N59" s="738" t="n"/>
    </x:row>
    <x:row r="60">
      <x:c r="C60" s="738" t="n"/>
      <x:c r="D60" s="738" t="n"/>
      <x:c r="E60" s="738" t="n"/>
      <x:c r="F60" s="738" t="n"/>
      <x:c r="G60" s="738" t="n"/>
      <x:c r="H60" s="738" t="n"/>
      <x:c r="I60" s="738" t="n"/>
      <x:c r="J60" s="738" t="n"/>
      <x:c r="K60" s="738" t="n"/>
      <x:c r="L60" s="738" t="n"/>
      <x:c r="M60" s="738" t="n"/>
      <x:c r="N60" s="738" t="n"/>
    </x:row>
  </x:sheetData>
  <x:sheetProtection selectLockedCells="0" selectUnlockedCells="0" sheet="1" objects="1" insertRows="1" insertHyperlinks="1" autoFilter="1" scenarios="1" formatColumns="1" deleteColumns="1" insertColumns="1" pivotTables="1" deleteRows="1" formatCells="1" formatRows="1" sort="1"/>
  <x:dataValidations count="2">
    <x:dataValidation type="list" allowBlank="0" showDropDown="0" showInputMessage="0" showErrorMessage="0" sqref="D6">
      <x:formula1>"GBP,USD"</x:formula1>
    </x:dataValidation>
    <x:dataValidation type="list" allowBlank="0" showDropDown="0" showInputMessage="0" showErrorMessage="0" sqref="D11:D18">
      <x:formula1>"Debt,Equity,Gift,Credit,Not used"</x:formula1>
    </x:dataValidation>
  </x:dataValidations>
  <x:hyperlinks>
    <x:hyperlink ref="C1" location="'Start Here'!B2"/>
  </x:hyperlinks>
  <x:pageMargins left="0.7" right="0.7" top="0.75" bottom="0.75" header="0.3" footer="0.3"/>
</x:worksheet>
</file>

<file path=xl/worksheets/sheet26.xml><?xml version="1.0" encoding="utf-8"?>
<x:worksheet xmlns:x="http://schemas.openxmlformats.org/spreadsheetml/2006/main">
  <x:sheetPr>
    <x:tabColor rgb="FFD1A846"/>
  </x:sheetPr>
  <x:sheetViews>
    <x:sheetView showGridLines="0" workbookViewId="0"/>
  </x:sheetViews>
  <x:sheetFormatPr baseColWidth="8" defaultRowHeight="15"/>
  <x:cols>
    <x:col min="3" max="3" width="37" customWidth="1"/>
    <x:col min="4" max="4" width="41" customWidth="1"/>
    <x:col min="5" max="5" width="22" customWidth="1"/>
    <x:col min="6" max="6" width="34" customWidth="1"/>
    <x:col min="7" max="7" width="47" customWidth="1"/>
    <x:col min="8" max="8" width="14" customWidth="1"/>
    <x:col min="9" max="9" width="14" customWidth="1"/>
    <x:col min="10" max="10" width="14" customWidth="1"/>
  </x:cols>
  <x:sheetData>
    <x:row r="1">
      <x:c r="C1" s="1034" t="inlineStr">
        <x:is>
          <x:t xml:space="preserve">Start Here · Toolkit guide</x:t>
        </x:is>
      </x:c>
    </x:row>
    <x:row r="2">
      <x:c r="C2" s="784" t="inlineStr">
        <x:is>
          <x:t xml:space="preserve">Learner Profile and Route Selection</x:t>
        </x:is>
      </x:c>
      <x:c r="D2" s="784" t="n"/>
      <x:c r="E2" s="784" t="n"/>
      <x:c r="F2" s="784" t="n"/>
      <x:c r="G2" s="784" t="n"/>
      <x:c r="H2" s="784" t="n"/>
      <x:c r="I2" s="784" t="n"/>
      <x:c r="J2" s="784" t="n"/>
    </x:row>
    <x:row r="3">
      <x:c r="C3" s="831" t="n"/>
      <x:c r="D3" s="831" t="n"/>
      <x:c r="E3" s="831" t="n"/>
      <x:c r="F3" s="831" t="n"/>
      <x:c r="G3" s="831" t="n"/>
      <x:c r="H3" s="831" t="n"/>
      <x:c r="I3" s="831" t="n"/>
      <x:c r="J3" s="831" t="n"/>
    </x:row>
    <x:row r="4">
      <x:c r="C4" s="732" t="inlineStr">
        <x:is>
          <x:t xml:space="preserve">Lesson 0.2 · Complete this privately. A member Aura coach or community is not needed for the completion gate.</x:t>
        </x:is>
      </x:c>
      <x:c r="D4" s="732" t="n"/>
      <x:c r="E4" s="732" t="n"/>
      <x:c r="F4" s="732" t="n"/>
      <x:c r="G4" s="732" t="n"/>
      <x:c r="H4" s="732" t="n"/>
      <x:c r="I4" s="732" t="n"/>
      <x:c r="J4" s="732" t="n"/>
    </x:row>
    <x:row r="5">
      <x:c r="C5" s="738" t="n"/>
      <x:c r="D5" s="738" t="n"/>
      <x:c r="E5" s="738" t="n"/>
      <x:c r="F5" s="738" t="n"/>
      <x:c r="G5" s="738" t="n"/>
      <x:c r="H5" s="738" t="n"/>
      <x:c r="I5" s="738" t="n"/>
      <x:c r="J5" s="738" t="n"/>
    </x:row>
    <x:row r="6">
      <x:c r="C6" s="856" t="inlineStr">
        <x:is>
          <x:t xml:space="preserve">Three-location route · confirm local rules from official sources</x:t>
        </x:is>
      </x:c>
      <x:c r="D6" s="856" t="n"/>
      <x:c r="E6" s="856" t="n"/>
      <x:c r="F6" s="856" t="n"/>
      <x:c r="G6" s="856" t="n"/>
      <x:c r="H6" s="856" t="n"/>
      <x:c r="I6" s="856" t="n"/>
      <x:c r="J6" s="856" t="n"/>
    </x:row>
    <x:row r="7" ht="27" customHeight="1">
      <x:c r="C7" s="738" t="inlineStr">
        <x:is>
          <x:t xml:space="preserve">Current residence</x:t>
        </x:is>
      </x:c>
      <x:c r="D7" s="1012" t="n"/>
      <x:c r="E7" s="738" t="n"/>
      <x:c r="F7" s="738" t="inlineStr">
        <x:is>
          <x:t xml:space="preserve">Property rule authority / page</x:t>
        </x:is>
      </x:c>
      <x:c r="G7" s="1012" t="n"/>
      <x:c r="H7" s="738" t="n"/>
      <x:c r="I7" s="738" t="n"/>
      <x:c r="J7" s="738" t="n"/>
    </x:row>
    <x:row r="8" ht="27" customHeight="1">
      <x:c r="C8" s="738" t="inlineStr">
        <x:is>
          <x:t xml:space="preserve">Tax residence (state any uncertainty)</x:t>
        </x:is>
      </x:c>
      <x:c r="D8" s="1012" t="n"/>
      <x:c r="E8" s="738" t="n"/>
      <x:c r="F8" s="738" t="inlineStr">
        <x:is>
          <x:t xml:space="preserve">Jurisdiction / rule still unknown</x:t>
        </x:is>
      </x:c>
      <x:c r="G8" s="1012" t="n"/>
      <x:c r="H8" s="738" t="n"/>
      <x:c r="I8" s="738" t="n"/>
      <x:c r="J8" s="738" t="n"/>
    </x:row>
    <x:row r="9" ht="27" customHeight="1">
      <x:c r="C9" s="738" t="inlineStr">
        <x:is>
          <x:t xml:space="preserve">Property country</x:t>
        </x:is>
      </x:c>
      <x:c r="D9" s="1012" t="n"/>
      <x:c r="E9" s="738" t="n"/>
      <x:c r="F9" s="738" t="inlineStr">
        <x:is>
          <x:t xml:space="preserve">Source URL or file reference</x:t>
        </x:is>
      </x:c>
      <x:c r="G9" s="1012" t="n"/>
      <x:c r="H9" s="738" t="n"/>
      <x:c r="I9" s="738" t="n"/>
      <x:c r="J9" s="738" t="n"/>
    </x:row>
    <x:row r="10" ht="27" customHeight="1">
      <x:c r="C10" s="738" t="inlineStr">
        <x:is>
          <x:t xml:space="preserve">Property state / UK nation</x:t>
        </x:is>
      </x:c>
      <x:c r="D10" s="1012" t="n"/>
      <x:c r="E10" s="738" t="n"/>
      <x:c r="F10" s="738" t="inlineStr">
        <x:is>
          <x:t xml:space="preserve">Verified local question / owner</x:t>
        </x:is>
      </x:c>
      <x:c r="G10" s="1012" t="n"/>
      <x:c r="H10" s="738" t="n"/>
      <x:c r="I10" s="738" t="n"/>
      <x:c r="J10" s="738" t="n"/>
    </x:row>
    <x:row r="11" ht="27" customHeight="1">
      <x:c r="C11" s="738" t="inlineStr">
        <x:is>
          <x:t xml:space="preserve">Property locality</x:t>
        </x:is>
      </x:c>
      <x:c r="D11" s="1012" t="n"/>
      <x:c r="E11" s="738" t="n"/>
      <x:c r="F11" s="738" t="inlineStr">
        <x:is>
          <x:t xml:space="preserve">Next check date</x:t>
        </x:is>
      </x:c>
      <x:c r="G11" s="1069" t="n"/>
      <x:c r="H11" s="738" t="n"/>
      <x:c r="I11" s="738" t="n"/>
      <x:c r="J11" s="738" t="n"/>
    </x:row>
    <x:row r="12" ht="27" customHeight="1">
      <x:c r="C12" s="738" t="inlineStr">
        <x:is>
          <x:t xml:space="preserve">Strategy to investigate</x:t>
        </x:is>
      </x:c>
      <x:c r="D12" s="1012" t="n"/>
      <x:c r="E12" s="738" t="n"/>
      <x:c r="F12" s="738" t="inlineStr">
        <x:is>
          <x:t xml:space="preserve">Private evidence location</x:t>
        </x:is>
      </x:c>
      <x:c r="G12" s="1012" t="n"/>
      <x:c r="H12" s="738" t="n"/>
      <x:c r="I12" s="738" t="n"/>
      <x:c r="J12" s="738" t="n"/>
    </x:row>
    <x:row r="13" ht="27" customHeight="1">
      <x:c r="C13" s="738" t="inlineStr">
        <x:is>
          <x:t xml:space="preserve">Experience level</x:t>
        </x:is>
      </x:c>
      <x:c r="D13" s="1012" t="n"/>
      <x:c r="E13" s="738" t="n"/>
      <x:c r="F13" s="738" t="n"/>
      <x:c r="G13" s="738" t="n"/>
      <x:c r="H13" s="738" t="n"/>
      <x:c r="I13" s="738" t="n"/>
      <x:c r="J13" s="738" t="n"/>
    </x:row>
    <x:row r="14" ht="27" customHeight="1">
      <x:c r="C14" s="738" t="inlineStr">
        <x:is>
          <x:t xml:space="preserve">90-day objective</x:t>
        </x:is>
      </x:c>
      <x:c r="D14" s="1012" t="n"/>
      <x:c r="E14" s="738" t="n"/>
      <x:c r="F14" s="738" t="n"/>
      <x:c r="G14" s="738" t="n"/>
      <x:c r="H14" s="738" t="n"/>
      <x:c r="I14" s="738" t="n"/>
      <x:c r="J14" s="738" t="n"/>
    </x:row>
    <x:row r="15" ht="27" customHeight="1">
      <x:c r="C15" s="738" t="inlineStr">
        <x:is>
          <x:t xml:space="preserve">Route evidence checked on</x:t>
        </x:is>
      </x:c>
      <x:c r="D15" s="1069" t="n"/>
      <x:c r="E15" s="738" t="n"/>
      <x:c r="F15" s="738" t="n"/>
      <x:c r="G15" s="738" t="n"/>
      <x:c r="H15" s="738" t="n"/>
      <x:c r="I15" s="738" t="n"/>
      <x:c r="J15" s="738" t="n"/>
    </x:row>
    <x:row r="16" ht="27" customHeight="1">
      <x:c r="C16" s="738" t="n"/>
      <x:c r="D16" s="738" t="n"/>
      <x:c r="E16" s="738" t="n"/>
      <x:c r="F16" s="738" t="n"/>
      <x:c r="G16" s="738" t="n"/>
      <x:c r="H16" s="738" t="n"/>
      <x:c r="I16" s="738" t="n"/>
      <x:c r="J16" s="738" t="n"/>
    </x:row>
    <x:row r="17" ht="27" customHeight="1">
      <x:c r="C17" s="856" t="inlineStr">
        <x:is>
          <x:t xml:space="preserve">Learning routine · Foundation has an independent route</x:t>
        </x:is>
      </x:c>
      <x:c r="D17" s="856" t="n"/>
      <x:c r="E17" s="856" t="n"/>
      <x:c r="F17" s="856" t="n"/>
      <x:c r="G17" s="856" t="n"/>
      <x:c r="H17" s="856" t="n"/>
      <x:c r="I17" s="856" t="n"/>
      <x:c r="J17" s="856" t="n"/>
    </x:row>
    <x:row r="18" ht="27" customHeight="1">
      <x:c r="C18" s="738" t="inlineStr">
        <x:is>
          <x:t xml:space="preserve">Membership tier</x:t>
        </x:is>
      </x:c>
      <x:c r="D18" s="1012" t="n"/>
      <x:c r="E18" s="738" t="n"/>
      <x:c r="F18" s="738" t="n"/>
      <x:c r="G18" s="738" t="n"/>
      <x:c r="H18" s="738" t="n"/>
      <x:c r="I18" s="738" t="n"/>
      <x:c r="J18" s="738" t="n"/>
    </x:row>
    <x:row r="19" ht="27" customHeight="1">
      <x:c r="C19" s="738" t="inlineStr">
        <x:is>
          <x:t xml:space="preserve">Weekly study slot</x:t>
        </x:is>
      </x:c>
      <x:c r="D19" s="1012" t="n"/>
      <x:c r="E19" s="738" t="n"/>
      <x:c r="F19" s="738" t="n"/>
      <x:c r="G19" s="738" t="n"/>
      <x:c r="H19" s="738" t="n"/>
      <x:c r="I19" s="738" t="n"/>
      <x:c r="J19" s="738" t="n"/>
    </x:row>
    <x:row r="20" ht="27" customHeight="1">
      <x:c r="C20" s="738" t="inlineStr">
        <x:is>
          <x:t xml:space="preserve">Toolkit copy saved at</x:t>
        </x:is>
      </x:c>
      <x:c r="D20" s="1012" t="n"/>
      <x:c r="E20" s="738" t="n"/>
      <x:c r="F20" s="738" t="n"/>
      <x:c r="G20" s="738" t="n"/>
      <x:c r="H20" s="738" t="n"/>
      <x:c r="I20" s="738" t="n"/>
      <x:c r="J20" s="738" t="n"/>
    </x:row>
    <x:row r="21" ht="27" customHeight="1">
      <x:c r="C21" s="738" t="inlineStr">
        <x:is>
          <x:t xml:space="preserve">Evidence location / naming</x:t>
        </x:is>
      </x:c>
      <x:c r="D21" s="1012" t="n"/>
      <x:c r="E21" s="738" t="n"/>
      <x:c r="F21" s="738" t="n"/>
      <x:c r="G21" s="738" t="n"/>
      <x:c r="H21" s="738" t="n"/>
      <x:c r="I21" s="738" t="n"/>
      <x:c r="J21" s="738" t="n"/>
    </x:row>
    <x:row r="22" ht="27" customHeight="1">
      <x:c r="C22" s="738" t="inlineStr">
        <x:is>
          <x:t xml:space="preserve">Private submission route, if included</x:t>
        </x:is>
      </x:c>
      <x:c r="D22" s="1012" t="n"/>
      <x:c r="E22" s="738" t="n"/>
      <x:c r="F22" s="738" t="n"/>
      <x:c r="G22" s="738" t="n"/>
      <x:c r="H22" s="738" t="n"/>
      <x:c r="I22" s="738" t="n"/>
      <x:c r="J22" s="738" t="n"/>
    </x:row>
    <x:row r="23" ht="27" customHeight="1">
      <x:c r="C23" s="738" t="inlineStr">
        <x:is>
          <x:t xml:space="preserve">Community sharing, if included</x:t>
        </x:is>
      </x:c>
      <x:c r="D23" s="1012" t="n"/>
      <x:c r="E23" s="738" t="n"/>
      <x:c r="F23" s="738" t="n"/>
      <x:c r="G23" s="738" t="n"/>
      <x:c r="H23" s="738" t="n"/>
      <x:c r="I23" s="738" t="n"/>
      <x:c r="J23" s="738" t="n"/>
    </x:row>
    <x:row r="24" ht="27" customHeight="1">
      <x:c r="C24" s="738" t="inlineStr">
        <x:is>
          <x:t xml:space="preserve">Privacy check</x:t>
        </x:is>
      </x:c>
      <x:c r="D24" s="1012" t="n"/>
      <x:c r="E24" s="738" t="n"/>
      <x:c r="F24" s="738" t="n"/>
      <x:c r="G24" s="738" t="n"/>
      <x:c r="H24" s="738" t="n"/>
      <x:c r="I24" s="738" t="n"/>
      <x:c r="J24" s="738" t="n"/>
    </x:row>
    <x:row r="25" ht="27" customHeight="1">
      <x:c r="C25" s="738" t="n"/>
      <x:c r="D25" s="738" t="n"/>
      <x:c r="E25" s="738" t="n"/>
      <x:c r="F25" s="738" t="n"/>
      <x:c r="G25" s="738" t="n"/>
      <x:c r="H25" s="738" t="n"/>
      <x:c r="I25" s="738" t="n"/>
      <x:c r="J25" s="738" t="n"/>
    </x:row>
    <x:row r="26" ht="27" customHeight="1">
      <x:c r="C26" s="856" t="inlineStr">
        <x:is>
          <x:t xml:space="preserve">Fictional practice question · no coach response required</x:t>
        </x:is>
      </x:c>
      <x:c r="D26" s="856" t="n"/>
      <x:c r="E26" s="856" t="n"/>
      <x:c r="F26" s="856" t="n"/>
      <x:c r="G26" s="856" t="n"/>
      <x:c r="H26" s="856" t="n"/>
      <x:c r="I26" s="856" t="n"/>
      <x:c r="J26" s="856" t="n"/>
    </x:row>
    <x:row r="27" ht="27" customHeight="1">
      <x:c r="C27" s="738" t="inlineStr">
        <x:is>
          <x:t xml:space="preserve">Decision I want to test</x:t>
        </x:is>
      </x:c>
      <x:c r="D27" s="1012" t="n"/>
      <x:c r="E27" s="1012" t="n"/>
      <x:c r="F27" s="1012" t="n"/>
      <x:c r="G27" s="1012" t="n"/>
      <x:c r="H27" s="738" t="n"/>
      <x:c r="I27" s="738" t="n"/>
      <x:c r="J27" s="738" t="n"/>
    </x:row>
    <x:row r="28" ht="27" customHeight="1">
      <x:c r="C28" s="738" t="inlineStr">
        <x:is>
          <x:t xml:space="preserve">Known facts (fictional or redacted)</x:t>
        </x:is>
      </x:c>
      <x:c r="D28" s="1012" t="n"/>
      <x:c r="E28" s="1012" t="n"/>
      <x:c r="F28" s="1012" t="n"/>
      <x:c r="G28" s="1012" t="n"/>
      <x:c r="H28" s="738" t="n"/>
      <x:c r="I28" s="738" t="n"/>
      <x:c r="J28" s="738" t="n"/>
    </x:row>
    <x:row r="29" ht="27" customHeight="1">
      <x:c r="C29" s="738" t="inlineStr">
        <x:is>
          <x:t xml:space="preserve">Assumptions</x:t>
        </x:is>
      </x:c>
      <x:c r="D29" s="1012" t="n"/>
      <x:c r="E29" s="1012" t="n"/>
      <x:c r="F29" s="1012" t="n"/>
      <x:c r="G29" s="1012" t="n"/>
      <x:c r="H29" s="738" t="n"/>
      <x:c r="I29" s="738" t="n"/>
      <x:c r="J29" s="738" t="n"/>
    </x:row>
    <x:row r="30" ht="27" customHeight="1">
      <x:c r="C30" s="738" t="inlineStr">
        <x:is>
          <x:t xml:space="preserve">Missing evidence</x:t>
        </x:is>
      </x:c>
      <x:c r="D30" s="1012" t="n"/>
      <x:c r="E30" s="1012" t="n"/>
      <x:c r="F30" s="1012" t="n"/>
      <x:c r="G30" s="1012" t="n"/>
      <x:c r="H30" s="738" t="n"/>
      <x:c r="I30" s="738" t="n"/>
      <x:c r="J30" s="738" t="n"/>
    </x:row>
    <x:row r="31" ht="27" customHeight="1">
      <x:c r="C31" s="738" t="inlineStr">
        <x:is>
          <x:t xml:space="preserve">What would change my decision</x:t>
        </x:is>
      </x:c>
      <x:c r="D31" s="1012" t="n"/>
      <x:c r="E31" s="1012" t="n"/>
      <x:c r="F31" s="1012" t="n"/>
      <x:c r="G31" s="1012" t="n"/>
      <x:c r="H31" s="738" t="n"/>
      <x:c r="I31" s="738" t="n"/>
      <x:c r="J31" s="738" t="n"/>
    </x:row>
    <x:row r="32">
      <x:c r="C32" s="738" t="n"/>
      <x:c r="D32" s="738" t="n"/>
      <x:c r="E32" s="738" t="n"/>
      <x:c r="F32" s="738" t="n"/>
      <x:c r="G32" s="738" t="n"/>
      <x:c r="H32" s="738" t="n"/>
      <x:c r="I32" s="738" t="n"/>
      <x:c r="J32" s="738" t="n"/>
    </x:row>
    <x:row r="33">
      <x:c r="C33" s="738" t="inlineStr">
        <x:is>
          <x:t xml:space="preserve">Completion check</x:t>
        </x:is>
      </x:c>
      <x:c r="D33" s="859" t="str">
        <x:f>IF(AND(COUNTBLANK(D7:D14)=0,ISNUMBER(D15),COUNTBLANK(G7:G10)=0,ISNUMBER(G11),G12&lt;&gt;"",OR(D18="Foundation",D18="Accelerator",D18="Mentorship",D18="Inner Circle"),COUNTBLANK(D19:D21)=0,D24="I will keep private records out of Aura and community",COUNTBLANK(D27:D31)=0),"Ready to self-check","Action needed")</x:f>
        <x:v>Action needed</x:v>
      </x:c>
      <x:c r="E33" s="738" t="n"/>
      <x:c r="F33" s="738" t="n"/>
      <x:c r="G33" s="738" t="n"/>
      <x:c r="H33" s="738" t="n"/>
      <x:c r="I33" s="738" t="n"/>
      <x:c r="J33" s="738" t="n"/>
    </x:row>
    <x:row r="34">
      <x:c r="C34" s="738" t="n"/>
      <x:c r="D34" s="738" t="n"/>
      <x:c r="E34" s="738" t="n"/>
      <x:c r="F34" s="738" t="n"/>
      <x:c r="G34" s="738" t="n"/>
      <x:c r="H34" s="738" t="n"/>
      <x:c r="I34" s="738" t="n"/>
      <x:c r="J34" s="738" t="n"/>
    </x:row>
    <x:row r="35">
      <x:c r="C35" s="738" t="inlineStr">
        <x:is>
          <x:t xml:space="preserve">Property rules follow the property location. Residence and tax residence can differ. Escalate unresolved local/tax questions to qualified people.</x:t>
        </x:is>
      </x:c>
      <x:c r="D35" s="738" t="n"/>
      <x:c r="E35" s="738" t="n"/>
      <x:c r="F35" s="738" t="n"/>
      <x:c r="G35" s="738" t="n"/>
      <x:c r="H35" s="738" t="n"/>
      <x:c r="I35" s="738" t="n"/>
      <x:c r="J35" s="738" t="n"/>
    </x:row>
    <x:row r="36">
      <x:c r="C36" s="738" t="n"/>
      <x:c r="D36" s="738" t="n"/>
      <x:c r="E36" s="738" t="n"/>
      <x:c r="F36" s="738" t="n"/>
      <x:c r="G36" s="738" t="n"/>
      <x:c r="H36" s="738" t="n"/>
      <x:c r="I36" s="738" t="n"/>
      <x:c r="J36" s="738" t="n"/>
    </x:row>
    <x:row r="37">
      <x:c r="C37" s="738" t="inlineStr">
        <x:is>
          <x:t xml:space="preserve">The free public Aura Assessment is separate. Member Aura and Wealth Hub use are optional only when your tier includes them.</x:t>
        </x:is>
      </x:c>
      <x:c r="D37" s="738" t="n"/>
      <x:c r="E37" s="738" t="n"/>
      <x:c r="F37" s="738" t="n"/>
      <x:c r="G37" s="738" t="n"/>
      <x:c r="H37" s="738" t="n"/>
      <x:c r="I37" s="738" t="n"/>
      <x:c r="J37" s="738" t="n"/>
    </x:row>
    <x:row r="38">
      <x:c r="C38" s="738" t="n"/>
      <x:c r="D38" s="738" t="n"/>
      <x:c r="E38" s="738" t="n"/>
      <x:c r="F38" s="738" t="n"/>
      <x:c r="G38" s="738" t="n"/>
      <x:c r="H38" s="738" t="n"/>
      <x:c r="I38" s="738" t="n"/>
      <x:c r="J38" s="738" t="n"/>
    </x:row>
    <x:row r="39">
      <x:c r="C39" s="738" t="n"/>
      <x:c r="D39" s="738" t="n"/>
      <x:c r="E39" s="738" t="n"/>
      <x:c r="F39" s="738" t="n"/>
      <x:c r="G39" s="738" t="n"/>
      <x:c r="H39" s="738" t="n"/>
      <x:c r="I39" s="738" t="n"/>
      <x:c r="J39" s="738" t="n"/>
    </x:row>
    <x:row r="40">
      <x:c r="C40" s="738" t="n"/>
      <x:c r="D40" s="738" t="n"/>
      <x:c r="E40" s="738" t="n"/>
      <x:c r="F40" s="738" t="n"/>
      <x:c r="G40" s="738" t="n"/>
      <x:c r="H40" s="738" t="n"/>
      <x:c r="I40" s="738" t="n"/>
      <x:c r="J40" s="738" t="n"/>
    </x:row>
    <x:row r="41">
      <x:c r="C41" s="738" t="n"/>
      <x:c r="D41" s="738" t="n"/>
      <x:c r="E41" s="738" t="n"/>
      <x:c r="F41" s="738" t="n"/>
      <x:c r="G41" s="738" t="n"/>
      <x:c r="H41" s="738" t="n"/>
      <x:c r="I41" s="738" t="n"/>
      <x:c r="J41" s="738" t="n"/>
    </x:row>
    <x:row r="42">
      <x:c r="C42" s="738" t="n"/>
      <x:c r="D42" s="738" t="n"/>
      <x:c r="E42" s="738" t="n"/>
      <x:c r="F42" s="738" t="n"/>
      <x:c r="G42" s="738" t="n"/>
      <x:c r="H42" s="738" t="n"/>
      <x:c r="I42" s="738" t="n"/>
      <x:c r="J42" s="738" t="n"/>
    </x:row>
    <x:row r="43">
      <x:c r="C43" s="738" t="n"/>
      <x:c r="D43" s="738" t="n"/>
      <x:c r="E43" s="738" t="n"/>
      <x:c r="F43" s="738" t="n"/>
      <x:c r="G43" s="738" t="n"/>
      <x:c r="H43" s="738" t="n"/>
      <x:c r="I43" s="738" t="n"/>
      <x:c r="J43" s="738" t="n"/>
    </x:row>
    <x:row r="44">
      <x:c r="C44" s="738" t="n"/>
      <x:c r="D44" s="738" t="n"/>
      <x:c r="E44" s="738" t="n"/>
      <x:c r="F44" s="738" t="n"/>
      <x:c r="G44" s="738" t="n"/>
      <x:c r="H44" s="738" t="n"/>
      <x:c r="I44" s="738" t="n"/>
      <x:c r="J44" s="738" t="n"/>
    </x:row>
    <x:row r="45">
      <x:c r="C45" s="738" t="n"/>
      <x:c r="D45" s="738" t="n"/>
      <x:c r="E45" s="738" t="n"/>
      <x:c r="F45" s="738" t="n"/>
      <x:c r="G45" s="738" t="n"/>
      <x:c r="H45" s="738" t="n"/>
      <x:c r="I45" s="738" t="n"/>
      <x:c r="J45" s="738" t="n"/>
    </x:row>
    <x:row r="46">
      <x:c r="C46" s="738" t="n"/>
      <x:c r="D46" s="738" t="n"/>
      <x:c r="E46" s="738" t="n"/>
      <x:c r="F46" s="738" t="n"/>
      <x:c r="G46" s="738" t="n"/>
      <x:c r="H46" s="738" t="n"/>
      <x:c r="I46" s="738" t="n"/>
      <x:c r="J46" s="738" t="n"/>
    </x:row>
    <x:row r="47">
      <x:c r="C47" s="738" t="n"/>
      <x:c r="D47" s="738" t="n"/>
      <x:c r="E47" s="738" t="n"/>
      <x:c r="F47" s="738" t="n"/>
      <x:c r="G47" s="738" t="n"/>
      <x:c r="H47" s="738" t="n"/>
      <x:c r="I47" s="738" t="n"/>
      <x:c r="J47" s="738" t="n"/>
    </x:row>
    <x:row r="48">
      <x:c r="C48" s="738" t="n"/>
      <x:c r="D48" s="738" t="n"/>
      <x:c r="E48" s="738" t="n"/>
      <x:c r="F48" s="738" t="n"/>
      <x:c r="G48" s="738" t="n"/>
      <x:c r="H48" s="738" t="n"/>
      <x:c r="I48" s="738" t="n"/>
      <x:c r="J48" s="738" t="n"/>
    </x:row>
  </x:sheetData>
  <x:sheetProtection selectLockedCells="0" selectUnlockedCells="0" sheet="1" objects="1" insertRows="1" insertHyperlinks="1" autoFilter="1" scenarios="1" formatColumns="1" deleteColumns="1" insertColumns="1" pivotTables="1" deleteRows="1" formatCells="1" formatRows="1" sort="1"/>
  <x:dataValidations count="4">
    <x:dataValidation type="list" allowBlank="0" showDropDown="0" showInputMessage="0" showErrorMessage="0" sqref="D9">
      <x:formula1>"UK,US,Other / specify exact country in D10"</x:formula1>
    </x:dataValidation>
    <x:dataValidation type="list" allowBlank="0" showDropDown="0" showInputMessage="0" showErrorMessage="0" sqref="D13">
      <x:formula1>"Exploring,First acquisition,Operating portfolio"</x:formula1>
    </x:dataValidation>
    <x:dataValidation type="list" allowBlank="0" showDropDown="0" showInputMessage="0" showErrorMessage="0" sqref="D18">
      <x:formula1>"Foundation,Accelerator,Mentorship,Inner Circle,Other / verify entitlement"</x:formula1>
    </x:dataValidation>
    <x:dataValidation type="list" allowBlank="0" showDropDown="0" showInputMessage="0" showErrorMessage="0" sqref="D24">
      <x:formula1>"I will keep private records out of Aura and community,Needs review"</x:formula1>
    </x:dataValidation>
  </x:dataValidations>
  <x:hyperlinks>
    <x:hyperlink ref="C1" location="'Start Here'!B2"/>
  </x:hyperlinks>
  <x:pageMargins left="0.7" right="0.7" top="0.75" bottom="0.75" header="0.3" footer="0.3"/>
</x:worksheet>
</file>

<file path=xl/worksheets/sheet27.xml><?xml version="1.0" encoding="utf-8"?>
<x:worksheet xmlns:x="http://schemas.openxmlformats.org/spreadsheetml/2006/main">
  <x:sheetPr>
    <x:tabColor rgb="FFD1A846"/>
  </x:sheetPr>
  <x:sheetViews>
    <x:sheetView showGridLines="0" workbookViewId="0"/>
  </x:sheetViews>
  <x:sheetFormatPr baseColWidth="8" defaultRowHeight="15"/>
  <x:cols>
    <x:col min="3" max="3" width="38" customWidth="1"/>
    <x:col min="4" max="4" width="48" customWidth="1"/>
    <x:col min="5" max="5" width="34" customWidth="1"/>
    <x:col min="6" max="6" width="40" customWidth="1"/>
    <x:col min="7" max="7" width="14" customWidth="1"/>
    <x:col min="8" max="8" width="14" customWidth="1"/>
    <x:col min="9" max="9" width="14" customWidth="1"/>
    <x:col min="10" max="10" width="14" customWidth="1"/>
    <x:col min="11" max="11" width="14" customWidth="1"/>
  </x:cols>
  <x:sheetData>
    <x:row r="1">
      <x:c r="C1" s="1034" t="inlineStr">
        <x:is>
          <x:t xml:space="preserve">Start Here · Toolkit guide</x:t>
        </x:is>
      </x:c>
    </x:row>
    <x:row r="2">
      <x:c r="C2" s="784" t="inlineStr">
        <x:is>
          <x:t xml:space="preserve">First Decision Record</x:t>
        </x:is>
      </x:c>
      <x:c r="D2" s="784" t="n"/>
      <x:c r="E2" s="784" t="n"/>
      <x:c r="F2" s="784" t="n"/>
      <x:c r="G2" s="784" t="n"/>
      <x:c r="H2" s="784" t="n"/>
      <x:c r="I2" s="784" t="n"/>
      <x:c r="J2" s="784" t="n"/>
      <x:c r="K2" s="784" t="n"/>
    </x:row>
    <x:row r="3">
      <x:c r="C3" s="831" t="n"/>
      <x:c r="D3" s="831" t="n"/>
      <x:c r="E3" s="831" t="n"/>
      <x:c r="F3" s="831" t="n"/>
      <x:c r="G3" s="831" t="n"/>
      <x:c r="H3" s="831" t="n"/>
      <x:c r="I3" s="831" t="n"/>
      <x:c r="J3" s="831" t="n"/>
      <x:c r="K3" s="831" t="n"/>
    </x:row>
    <x:row r="4">
      <x:c r="C4" s="732" t="inlineStr">
        <x:is>
          <x:t xml:space="preserve">Lesson 0.3 · Use six questions and label evidence before deciding. Aura is optional where the tier includes it.</x:t>
        </x:is>
      </x:c>
      <x:c r="D4" s="732" t="n"/>
      <x:c r="E4" s="732" t="n"/>
      <x:c r="F4" s="732" t="n"/>
      <x:c r="G4" s="732" t="n"/>
      <x:c r="H4" s="732" t="n"/>
      <x:c r="I4" s="732" t="n"/>
      <x:c r="J4" s="732" t="n"/>
      <x:c r="K4" s="732" t="n"/>
    </x:row>
    <x:row r="5">
      <x:c r="C5" s="738" t="n"/>
      <x:c r="D5" s="738" t="n"/>
      <x:c r="E5" s="738" t="n"/>
      <x:c r="F5" s="738" t="n"/>
      <x:c r="G5" s="738" t="n"/>
      <x:c r="H5" s="738" t="n"/>
      <x:c r="I5" s="738" t="n"/>
      <x:c r="J5" s="738" t="n"/>
      <x:c r="K5" s="738" t="n"/>
    </x:row>
    <x:row r="6">
      <x:c r="C6" s="738" t="inlineStr">
        <x:is>
          <x:t xml:space="preserve">Decision in one sentence</x:t>
        </x:is>
      </x:c>
      <x:c r="D6" s="1012" t="n"/>
      <x:c r="E6" s="738" t="n"/>
      <x:c r="F6" s="738" t="n"/>
      <x:c r="G6" s="738" t="n"/>
      <x:c r="H6" s="738" t="n"/>
      <x:c r="I6" s="738" t="n"/>
      <x:c r="J6" s="738" t="n"/>
      <x:c r="K6" s="738" t="n"/>
    </x:row>
    <x:row r="7">
      <x:c r="C7" s="738" t="inlineStr">
        <x:is>
          <x:t xml:space="preserve">Objective and time horizon</x:t>
        </x:is>
      </x:c>
      <x:c r="D7" s="1012" t="n"/>
      <x:c r="E7" s="738" t="n"/>
      <x:c r="F7" s="738" t="n"/>
      <x:c r="G7" s="738" t="n"/>
      <x:c r="H7" s="738" t="n"/>
      <x:c r="I7" s="738" t="n"/>
      <x:c r="J7" s="738" t="n"/>
      <x:c r="K7" s="738" t="n"/>
    </x:row>
    <x:row r="8">
      <x:c r="C8" s="738" t="inlineStr">
        <x:is>
          <x:t xml:space="preserve">Decision date</x:t>
        </x:is>
      </x:c>
      <x:c r="D8" s="1069" t="n"/>
      <x:c r="E8" s="738" t="n"/>
      <x:c r="F8" s="738" t="n"/>
      <x:c r="G8" s="738" t="n"/>
      <x:c r="H8" s="738" t="n"/>
      <x:c r="I8" s="738" t="n"/>
      <x:c r="J8" s="738" t="n"/>
      <x:c r="K8" s="738" t="n"/>
    </x:row>
    <x:row r="9">
      <x:c r="C9" s="738" t="n"/>
      <x:c r="D9" s="738" t="n"/>
      <x:c r="E9" s="738" t="n"/>
      <x:c r="F9" s="738" t="n"/>
      <x:c r="G9" s="738" t="n"/>
      <x:c r="H9" s="738" t="n"/>
      <x:c r="I9" s="738" t="n"/>
      <x:c r="J9" s="738" t="n"/>
      <x:c r="K9" s="738" t="n"/>
    </x:row>
    <x:row r="10">
      <x:c r="C10" s="856" t="inlineStr">
        <x:is>
          <x:t xml:space="preserve">Five known facts · each has a dated evidence reference</x:t>
        </x:is>
      </x:c>
      <x:c r="D10" s="856" t="n"/>
      <x:c r="E10" s="856" t="n"/>
      <x:c r="F10" s="856" t="n"/>
      <x:c r="G10" s="856" t="n"/>
      <x:c r="H10" s="856" t="n"/>
      <x:c r="I10" s="856" t="n"/>
      <x:c r="J10" s="856" t="n"/>
      <x:c r="K10" s="856" t="n"/>
    </x:row>
    <x:row r="11" ht="38" customHeight="1">
      <x:c r="C11" s="1105" t="inlineStr">
        <x:is>
          <x:t xml:space="preserve">#</x:t>
        </x:is>
      </x:c>
      <x:c r="D11" s="1105" t="inlineStr">
        <x:is>
          <x:t xml:space="preserve">Fact</x:t>
        </x:is>
      </x:c>
      <x:c r="E11" s="1105" t="inlineStr">
        <x:is>
          <x:t xml:space="preserve">Evidence source / location</x:t>
        </x:is>
      </x:c>
      <x:c r="F11" s="1105" t="inlineStr">
        <x:is>
          <x:t xml:space="preserve">Checked date</x:t>
        </x:is>
      </x:c>
      <x:c r="G11" s="1105" t="inlineStr">
        <x:is>
          <x:t xml:space="preserve">Impact on decision</x:t>
        </x:is>
      </x:c>
      <x:c r="H11" s="738" t="n"/>
      <x:c r="I11" s="738" t="n"/>
      <x:c r="J11" s="738" t="n"/>
      <x:c r="K11" s="738" t="n"/>
    </x:row>
    <x:row r="12" ht="27" customHeight="1">
      <x:c r="C12" s="738" t="n">
        <x:v>1</x:v>
      </x:c>
      <x:c r="D12" s="1012" t="n"/>
      <x:c r="E12" s="1012" t="n"/>
      <x:c r="F12" s="1069" t="n"/>
      <x:c r="G12" s="1012" t="n"/>
      <x:c r="H12" s="738" t="n"/>
      <x:c r="I12" s="738" t="n"/>
      <x:c r="J12" s="738" t="n"/>
      <x:c r="K12" s="738" t="n"/>
    </x:row>
    <x:row r="13" ht="27" customHeight="1">
      <x:c r="C13" s="738" t="n">
        <x:v>2</x:v>
      </x:c>
      <x:c r="D13" s="1012" t="n"/>
      <x:c r="E13" s="1012" t="n"/>
      <x:c r="F13" s="1069" t="n"/>
      <x:c r="G13" s="1012" t="n"/>
      <x:c r="H13" s="738" t="n"/>
      <x:c r="I13" s="738" t="n"/>
      <x:c r="J13" s="738" t="n"/>
      <x:c r="K13" s="738" t="n"/>
    </x:row>
    <x:row r="14" ht="27" customHeight="1">
      <x:c r="C14" s="738" t="n">
        <x:v>3</x:v>
      </x:c>
      <x:c r="D14" s="1012" t="n"/>
      <x:c r="E14" s="1012" t="n"/>
      <x:c r="F14" s="1069" t="n"/>
      <x:c r="G14" s="1012" t="n"/>
      <x:c r="H14" s="738" t="n"/>
      <x:c r="I14" s="738" t="n"/>
      <x:c r="J14" s="738" t="n"/>
      <x:c r="K14" s="738" t="n"/>
    </x:row>
    <x:row r="15" ht="27" customHeight="1">
      <x:c r="C15" s="738" t="n">
        <x:v>4</x:v>
      </x:c>
      <x:c r="D15" s="1012" t="n"/>
      <x:c r="E15" s="1012" t="n"/>
      <x:c r="F15" s="1069" t="n"/>
      <x:c r="G15" s="1012" t="n"/>
      <x:c r="H15" s="738" t="n"/>
      <x:c r="I15" s="738" t="n"/>
      <x:c r="J15" s="738" t="n"/>
      <x:c r="K15" s="738" t="n"/>
    </x:row>
    <x:row r="16" ht="27" customHeight="1">
      <x:c r="C16" s="738" t="n">
        <x:v>5</x:v>
      </x:c>
      <x:c r="D16" s="1012" t="n"/>
      <x:c r="E16" s="1012" t="n"/>
      <x:c r="F16" s="1069" t="n"/>
      <x:c r="G16" s="1012" t="n"/>
      <x:c r="H16" s="738" t="n"/>
      <x:c r="I16" s="738" t="n"/>
      <x:c r="J16" s="738" t="n"/>
      <x:c r="K16" s="738" t="n"/>
    </x:row>
    <x:row r="17" ht="27" customHeight="1">
      <x:c r="C17" s="738" t="n"/>
      <x:c r="D17" s="738" t="n"/>
      <x:c r="E17" s="738" t="n"/>
      <x:c r="F17" s="738" t="n"/>
      <x:c r="G17" s="738" t="n"/>
      <x:c r="H17" s="738" t="n"/>
      <x:c r="I17" s="738" t="n"/>
      <x:c r="J17" s="738" t="n"/>
      <x:c r="K17" s="738" t="n"/>
    </x:row>
    <x:row r="18" ht="27" customHeight="1">
      <x:c r="C18" s="856" t="inlineStr">
        <x:is>
          <x:t xml:space="preserve">Five assumptions · do not present an assumption as a verified fact</x:t>
        </x:is>
      </x:c>
      <x:c r="D18" s="856" t="n"/>
      <x:c r="E18" s="856" t="n"/>
      <x:c r="F18" s="856" t="n"/>
      <x:c r="G18" s="856" t="n"/>
      <x:c r="H18" s="856" t="n"/>
      <x:c r="I18" s="856" t="n"/>
      <x:c r="J18" s="856" t="n"/>
      <x:c r="K18" s="856" t="n"/>
    </x:row>
    <x:row r="19" ht="27" customHeight="1">
      <x:c r="C19" s="1105" t="inlineStr">
        <x:is>
          <x:t xml:space="preserve">#</x:t>
        </x:is>
      </x:c>
      <x:c r="D19" s="1105" t="inlineStr">
        <x:is>
          <x:t xml:space="preserve">Assumption</x:t>
        </x:is>
      </x:c>
      <x:c r="E19" s="1105" t="inlineStr">
        <x:is>
          <x:t xml:space="preserve">Why it matters</x:t>
        </x:is>
      </x:c>
      <x:c r="F19" s="1105" t="inlineStr">
        <x:is>
          <x:t xml:space="preserve">How to verify / owner</x:t>
        </x:is>
      </x:c>
      <x:c r="G19" s="1105" t="inlineStr">
        <x:is>
          <x:t xml:space="preserve">Review date</x:t>
        </x:is>
      </x:c>
      <x:c r="H19" s="738" t="n"/>
      <x:c r="I19" s="738" t="n"/>
      <x:c r="J19" s="738" t="n"/>
      <x:c r="K19" s="738" t="n"/>
    </x:row>
    <x:row r="20" ht="27" customHeight="1">
      <x:c r="C20" s="738" t="n">
        <x:v>1</x:v>
      </x:c>
      <x:c r="D20" s="1012" t="n"/>
      <x:c r="E20" s="1012" t="n"/>
      <x:c r="F20" s="1012" t="n"/>
      <x:c r="G20" s="1069" t="n"/>
      <x:c r="H20" s="738" t="n"/>
      <x:c r="I20" s="738" t="n"/>
      <x:c r="J20" s="738" t="n"/>
      <x:c r="K20" s="738" t="n"/>
    </x:row>
    <x:row r="21" ht="27" customHeight="1">
      <x:c r="C21" s="738" t="n">
        <x:v>2</x:v>
      </x:c>
      <x:c r="D21" s="1012" t="n"/>
      <x:c r="E21" s="1012" t="n"/>
      <x:c r="F21" s="1012" t="n"/>
      <x:c r="G21" s="1069" t="n"/>
      <x:c r="H21" s="738" t="n"/>
      <x:c r="I21" s="738" t="n"/>
      <x:c r="J21" s="738" t="n"/>
      <x:c r="K21" s="738" t="n"/>
    </x:row>
    <x:row r="22" ht="27" customHeight="1">
      <x:c r="C22" s="738" t="n">
        <x:v>3</x:v>
      </x:c>
      <x:c r="D22" s="1012" t="n"/>
      <x:c r="E22" s="1012" t="n"/>
      <x:c r="F22" s="1012" t="n"/>
      <x:c r="G22" s="1069" t="n"/>
      <x:c r="H22" s="738" t="n"/>
      <x:c r="I22" s="738" t="n"/>
      <x:c r="J22" s="738" t="n"/>
      <x:c r="K22" s="738" t="n"/>
    </x:row>
    <x:row r="23" ht="27" customHeight="1">
      <x:c r="C23" s="738" t="n">
        <x:v>4</x:v>
      </x:c>
      <x:c r="D23" s="1012" t="n"/>
      <x:c r="E23" s="1012" t="n"/>
      <x:c r="F23" s="1012" t="n"/>
      <x:c r="G23" s="1069" t="n"/>
      <x:c r="H23" s="738" t="n"/>
      <x:c r="I23" s="738" t="n"/>
      <x:c r="J23" s="738" t="n"/>
      <x:c r="K23" s="738" t="n"/>
    </x:row>
    <x:row r="24" ht="27" customHeight="1">
      <x:c r="C24" s="738" t="n">
        <x:v>5</x:v>
      </x:c>
      <x:c r="D24" s="1012" t="n"/>
      <x:c r="E24" s="1012" t="n"/>
      <x:c r="F24" s="1012" t="n"/>
      <x:c r="G24" s="1069" t="n"/>
      <x:c r="H24" s="738" t="n"/>
      <x:c r="I24" s="738" t="n"/>
      <x:c r="J24" s="738" t="n"/>
      <x:c r="K24" s="738" t="n"/>
    </x:row>
    <x:row r="25" ht="27" customHeight="1">
      <x:c r="C25" s="738" t="n"/>
      <x:c r="D25" s="738" t="n"/>
      <x:c r="E25" s="738" t="n"/>
      <x:c r="F25" s="738" t="n"/>
      <x:c r="G25" s="738" t="n"/>
      <x:c r="H25" s="738" t="n"/>
      <x:c r="I25" s="738" t="n"/>
      <x:c r="J25" s="738" t="n"/>
      <x:c r="K25" s="738" t="n"/>
    </x:row>
    <x:row r="26" ht="27" customHeight="1">
      <x:c r="C26" s="856" t="inlineStr">
        <x:is>
          <x:t xml:space="preserve">Six questions and downside</x:t>
        </x:is>
      </x:c>
      <x:c r="D26" s="856" t="n"/>
      <x:c r="E26" s="856" t="n"/>
      <x:c r="F26" s="856" t="n"/>
      <x:c r="G26" s="856" t="n"/>
      <x:c r="H26" s="856" t="n"/>
      <x:c r="I26" s="856" t="n"/>
      <x:c r="J26" s="856" t="n"/>
      <x:c r="K26" s="856" t="n"/>
    </x:row>
    <x:row r="27" ht="27" customHeight="1">
      <x:c r="C27" s="738" t="inlineStr">
        <x:is>
          <x:t xml:space="preserve">1. Objective served</x:t>
        </x:is>
      </x:c>
      <x:c r="D27" s="1012" t="n"/>
      <x:c r="E27" s="1012" t="n"/>
      <x:c r="F27" s="1012" t="n"/>
      <x:c r="G27" s="738" t="n"/>
      <x:c r="H27" s="738" t="n"/>
      <x:c r="I27" s="738" t="n"/>
      <x:c r="J27" s="738" t="n"/>
      <x:c r="K27" s="738" t="n"/>
    </x:row>
    <x:row r="28" ht="27" customHeight="1">
      <x:c r="C28" s="738" t="inlineStr">
        <x:is>
          <x:t xml:space="preserve">2. Facts versus assumptions</x:t>
        </x:is>
      </x:c>
      <x:c r="D28" s="1012" t="n"/>
      <x:c r="E28" s="1012" t="n"/>
      <x:c r="F28" s="1012" t="n"/>
      <x:c r="G28" s="738" t="n"/>
      <x:c r="H28" s="738" t="n"/>
      <x:c r="I28" s="738" t="n"/>
      <x:c r="J28" s="738" t="n"/>
      <x:c r="K28" s="738" t="n"/>
    </x:row>
    <x:row r="29" ht="27" customHeight="1">
      <x:c r="C29" s="738" t="inlineStr">
        <x:is>
          <x:t xml:space="preserve">3. Whole-decision affordability</x:t>
        </x:is>
      </x:c>
      <x:c r="D29" s="1012" t="n"/>
      <x:c r="E29" s="1012" t="n"/>
      <x:c r="F29" s="1012" t="n"/>
      <x:c r="G29" s="738" t="n"/>
      <x:c r="H29" s="738" t="n"/>
      <x:c r="I29" s="738" t="n"/>
      <x:c r="J29" s="738" t="n"/>
      <x:c r="K29" s="738" t="n"/>
    </x:row>
    <x:row r="30" ht="27" customHeight="1">
      <x:c r="C30" s="738" t="inlineStr">
        <x:is>
          <x:t xml:space="preserve">4. Downside / failure case</x:t>
        </x:is>
      </x:c>
      <x:c r="D30" s="1012" t="n"/>
      <x:c r="E30" s="1012" t="n"/>
      <x:c r="F30" s="1012" t="n"/>
      <x:c r="G30" s="738" t="n"/>
      <x:c r="H30" s="738" t="n"/>
      <x:c r="I30" s="738" t="n"/>
      <x:c r="J30" s="738" t="n"/>
      <x:c r="K30" s="738" t="n"/>
    </x:row>
    <x:row r="31" ht="27" customHeight="1">
      <x:c r="C31" s="738" t="inlineStr">
        <x:is>
          <x:t xml:space="preserve">5. Exit evidence and constraints</x:t>
        </x:is>
      </x:c>
      <x:c r="D31" s="1012" t="n"/>
      <x:c r="E31" s="1012" t="n"/>
      <x:c r="F31" s="1012" t="n"/>
      <x:c r="G31" s="738" t="n"/>
      <x:c r="H31" s="738" t="n"/>
      <x:c r="I31" s="738" t="n"/>
      <x:c r="J31" s="738" t="n"/>
      <x:c r="K31" s="738" t="n"/>
    </x:row>
    <x:row r="32" ht="27" customHeight="1">
      <x:c r="C32" s="738" t="inlineStr">
        <x:is>
          <x:t xml:space="preserve">6. Decision now and reason</x:t>
        </x:is>
      </x:c>
      <x:c r="D32" s="1012" t="n"/>
      <x:c r="E32" s="1012" t="n"/>
      <x:c r="F32" s="1012" t="n"/>
      <x:c r="G32" s="738" t="n"/>
      <x:c r="H32" s="738" t="n"/>
      <x:c r="I32" s="738" t="n"/>
      <x:c r="J32" s="738" t="n"/>
      <x:c r="K32" s="738" t="n"/>
    </x:row>
    <x:row r="33" ht="27" customHeight="1">
      <x:c r="C33" s="738" t="n"/>
      <x:c r="D33" s="738" t="n"/>
      <x:c r="E33" s="738" t="n"/>
      <x:c r="F33" s="738" t="n"/>
      <x:c r="G33" s="738" t="n"/>
      <x:c r="H33" s="738" t="n"/>
      <x:c r="I33" s="738" t="n"/>
      <x:c r="J33" s="738" t="n"/>
      <x:c r="K33" s="738" t="n"/>
    </x:row>
    <x:row r="34" ht="27" customHeight="1">
      <x:c r="C34" s="738" t="inlineStr">
        <x:is>
          <x:t xml:space="preserve">Provisional decision</x:t>
        </x:is>
      </x:c>
      <x:c r="D34" s="1012" t="n"/>
      <x:c r="E34" s="738" t="n"/>
      <x:c r="F34" s="738" t="n"/>
      <x:c r="G34" s="738" t="n"/>
      <x:c r="H34" s="738" t="n"/>
      <x:c r="I34" s="738" t="n"/>
      <x:c r="J34" s="738" t="n"/>
      <x:c r="K34" s="738" t="n"/>
    </x:row>
    <x:row r="35" ht="27" customHeight="1">
      <x:c r="C35" s="738" t="inlineStr">
        <x:is>
          <x:t xml:space="preserve">Missing evidence most likely to change it</x:t>
        </x:is>
      </x:c>
      <x:c r="D35" s="1012" t="n"/>
      <x:c r="E35" s="738" t="n"/>
      <x:c r="F35" s="738" t="n"/>
      <x:c r="G35" s="738" t="n"/>
      <x:c r="H35" s="738" t="n"/>
      <x:c r="I35" s="738" t="n"/>
      <x:c r="J35" s="738" t="n"/>
      <x:c r="K35" s="738" t="n"/>
    </x:row>
    <x:row r="36" ht="27" customHeight="1">
      <x:c r="C36" s="738" t="inlineStr">
        <x:is>
          <x:t xml:space="preserve">Stop / revise condition</x:t>
        </x:is>
      </x:c>
      <x:c r="D36" s="1012" t="n"/>
      <x:c r="E36" s="738" t="n"/>
      <x:c r="F36" s="738" t="n"/>
      <x:c r="G36" s="738" t="n"/>
      <x:c r="H36" s="738" t="n"/>
      <x:c r="I36" s="738" t="n"/>
      <x:c r="J36" s="738" t="n"/>
      <x:c r="K36" s="738" t="n"/>
    </x:row>
    <x:row r="37" ht="27" customHeight="1">
      <x:c r="C37" s="738" t="inlineStr">
        <x:is>
          <x:t xml:space="preserve">Next action and owner</x:t>
        </x:is>
      </x:c>
      <x:c r="D37" s="1012" t="n"/>
      <x:c r="E37" s="738" t="n"/>
      <x:c r="F37" s="738" t="n"/>
      <x:c r="G37" s="738" t="n"/>
      <x:c r="H37" s="738" t="n"/>
      <x:c r="I37" s="738" t="n"/>
      <x:c r="J37" s="738" t="n"/>
      <x:c r="K37" s="738" t="n"/>
    </x:row>
    <x:row r="38" ht="27" customHeight="1">
      <x:c r="C38" s="738" t="inlineStr">
        <x:is>
          <x:t xml:space="preserve">Action deadline</x:t>
        </x:is>
      </x:c>
      <x:c r="D38" s="1069" t="n"/>
      <x:c r="E38" s="738" t="n"/>
      <x:c r="F38" s="738" t="n"/>
      <x:c r="G38" s="738" t="n"/>
      <x:c r="H38" s="738" t="n"/>
      <x:c r="I38" s="738" t="n"/>
      <x:c r="J38" s="738" t="n"/>
      <x:c r="K38" s="738" t="n"/>
    </x:row>
    <x:row r="39" ht="27" customHeight="1">
      <x:c r="C39" s="738" t="inlineStr">
        <x:is>
          <x:t xml:space="preserve">Decision review date</x:t>
        </x:is>
      </x:c>
      <x:c r="D39" s="1069" t="n"/>
      <x:c r="E39" s="738" t="n"/>
      <x:c r="F39" s="738" t="n"/>
      <x:c r="G39" s="738" t="n"/>
      <x:c r="H39" s="738" t="n"/>
      <x:c r="I39" s="738" t="n"/>
      <x:c r="J39" s="738" t="n"/>
      <x:c r="K39" s="738" t="n"/>
    </x:row>
    <x:row r="40" ht="27" customHeight="1">
      <x:c r="C40" s="738" t="inlineStr">
        <x:is>
          <x:t xml:space="preserve">Private redacted evidence location</x:t>
        </x:is>
      </x:c>
      <x:c r="D40" s="1012" t="n"/>
      <x:c r="E40" s="738" t="n"/>
      <x:c r="F40" s="738" t="n"/>
      <x:c r="G40" s="738" t="n"/>
      <x:c r="H40" s="738" t="n"/>
      <x:c r="I40" s="738" t="n"/>
      <x:c r="J40" s="738" t="n"/>
      <x:c r="K40" s="738" t="n"/>
    </x:row>
    <x:row r="41">
      <x:c r="C41" s="738" t="n"/>
      <x:c r="D41" s="738" t="n"/>
      <x:c r="E41" s="738" t="n"/>
      <x:c r="F41" s="738" t="n"/>
      <x:c r="G41" s="738" t="n"/>
      <x:c r="H41" s="738" t="n"/>
      <x:c r="I41" s="738" t="n"/>
      <x:c r="J41" s="738" t="n"/>
      <x:c r="K41" s="738" t="n"/>
    </x:row>
    <x:row r="42">
      <x:c r="C42" s="738" t="inlineStr">
        <x:is>
          <x:t xml:space="preserve">File check</x:t>
        </x:is>
      </x:c>
      <x:c r="D42" s="859" t="str">
        <x:f>IF(AND(D6&lt;&gt;"",D7&lt;&gt;"",ISNUMBER(D8),COUNTBLANK(D12:E16)=0,COUNT(F12:F16)=5,COUNTBLANK(G12:G16)=0,COUNTBLANK(D20:F24)=0,COUNT(G20:G24)=5,COUNTBLANK(D27:D32)=0,OR(D34="Proceed",D34="Revise",D34="Do not proceed"),COUNTBLANK(D35:D37)=0,ISNUMBER(D38),ISNUMBER(D39),D40&lt;&gt;""),"Ready to self-check","Action needed")</x:f>
        <x:v>Action needed</x:v>
      </x:c>
      <x:c r="E42" s="738" t="n"/>
      <x:c r="F42" s="738" t="n"/>
      <x:c r="G42" s="738" t="n"/>
      <x:c r="H42" s="738" t="n"/>
      <x:c r="I42" s="738" t="n"/>
      <x:c r="J42" s="738" t="n"/>
      <x:c r="K42" s="738" t="n"/>
    </x:row>
    <x:row r="43">
      <x:c r="C43" s="738" t="n"/>
      <x:c r="D43" s="738" t="n"/>
      <x:c r="E43" s="738" t="n"/>
      <x:c r="F43" s="738" t="n"/>
      <x:c r="G43" s="738" t="n"/>
      <x:c r="H43" s="738" t="n"/>
      <x:c r="I43" s="738" t="n"/>
      <x:c r="J43" s="738" t="n"/>
      <x:c r="K43" s="738" t="n"/>
    </x:row>
    <x:row r="44">
      <x:c r="C44" s="738" t="inlineStr">
        <x:is>
          <x:t xml:space="preserve">Ready to self-check means review your learning evidence, not permission to buy, finance, let or act on a property.</x:t>
        </x:is>
      </x:c>
      <x:c r="D44" s="738" t="n"/>
      <x:c r="E44" s="738" t="n"/>
      <x:c r="F44" s="738" t="n"/>
      <x:c r="G44" s="738" t="n"/>
      <x:c r="H44" s="738" t="n"/>
      <x:c r="I44" s="738" t="n"/>
      <x:c r="J44" s="738" t="n"/>
      <x:c r="K44" s="738" t="n"/>
    </x:row>
    <x:row r="45">
      <x:c r="C45" s="738" t="n"/>
      <x:c r="D45" s="738" t="n"/>
      <x:c r="E45" s="738" t="n"/>
      <x:c r="F45" s="738" t="n"/>
      <x:c r="G45" s="738" t="n"/>
      <x:c r="H45" s="738" t="n"/>
      <x:c r="I45" s="738" t="n"/>
      <x:c r="J45" s="738" t="n"/>
      <x:c r="K45" s="738" t="n"/>
    </x:row>
    <x:row r="46">
      <x:c r="C46" s="738" t="inlineStr">
        <x:is>
          <x:t xml:space="preserve">Keep personal and third-party data in approved private storage. Optional member Aura may challenge redacted reasoning, never choose the investment.</x:t>
        </x:is>
      </x:c>
      <x:c r="D46" s="738" t="n"/>
      <x:c r="E46" s="738" t="n"/>
      <x:c r="F46" s="738" t="n"/>
      <x:c r="G46" s="738" t="n"/>
      <x:c r="H46" s="738" t="n"/>
      <x:c r="I46" s="738" t="n"/>
      <x:c r="J46" s="738" t="n"/>
      <x:c r="K46" s="738" t="n"/>
    </x:row>
    <x:row r="47">
      <x:c r="C47" s="738" t="n"/>
      <x:c r="D47" s="738" t="n"/>
      <x:c r="E47" s="738" t="n"/>
      <x:c r="F47" s="738" t="n"/>
      <x:c r="G47" s="738" t="n"/>
      <x:c r="H47" s="738" t="n"/>
      <x:c r="I47" s="738" t="n"/>
      <x:c r="J47" s="738" t="n"/>
      <x:c r="K47" s="738" t="n"/>
    </x:row>
    <x:row r="48">
      <x:c r="C48" s="738" t="n"/>
      <x:c r="D48" s="738" t="n"/>
      <x:c r="E48" s="738" t="n"/>
      <x:c r="F48" s="738" t="n"/>
      <x:c r="G48" s="738" t="n"/>
      <x:c r="H48" s="738" t="n"/>
      <x:c r="I48" s="738" t="n"/>
      <x:c r="J48" s="738" t="n"/>
      <x:c r="K48" s="738" t="n"/>
    </x:row>
    <x:row r="49">
      <x:c r="C49" s="738" t="n"/>
      <x:c r="D49" s="738" t="n"/>
      <x:c r="E49" s="738" t="n"/>
      <x:c r="F49" s="738" t="n"/>
      <x:c r="G49" s="738" t="n"/>
      <x:c r="H49" s="738" t="n"/>
      <x:c r="I49" s="738" t="n"/>
      <x:c r="J49" s="738" t="n"/>
      <x:c r="K49" s="738" t="n"/>
    </x:row>
    <x:row r="50">
      <x:c r="C50" s="738" t="n"/>
      <x:c r="D50" s="738" t="n"/>
      <x:c r="E50" s="738" t="n"/>
      <x:c r="F50" s="738" t="n"/>
      <x:c r="G50" s="738" t="n"/>
      <x:c r="H50" s="738" t="n"/>
      <x:c r="I50" s="738" t="n"/>
      <x:c r="J50" s="738" t="n"/>
      <x:c r="K50" s="738" t="n"/>
    </x:row>
    <x:row r="51">
      <x:c r="C51" s="738" t="n"/>
      <x:c r="D51" s="738" t="n"/>
      <x:c r="E51" s="738" t="n"/>
      <x:c r="F51" s="738" t="n"/>
      <x:c r="G51" s="738" t="n"/>
      <x:c r="H51" s="738" t="n"/>
      <x:c r="I51" s="738" t="n"/>
      <x:c r="J51" s="738" t="n"/>
      <x:c r="K51" s="738" t="n"/>
    </x:row>
    <x:row r="52">
      <x:c r="C52" s="738" t="n"/>
      <x:c r="D52" s="738" t="n"/>
      <x:c r="E52" s="738" t="n"/>
      <x:c r="F52" s="738" t="n"/>
      <x:c r="G52" s="738" t="n"/>
      <x:c r="H52" s="738" t="n"/>
      <x:c r="I52" s="738" t="n"/>
      <x:c r="J52" s="738" t="n"/>
      <x:c r="K52" s="738" t="n"/>
    </x:row>
  </x:sheetData>
  <x:sheetProtection selectLockedCells="0" selectUnlockedCells="0" sheet="1" objects="1" insertRows="1" insertHyperlinks="1" autoFilter="1" scenarios="1" formatColumns="1" deleteColumns="1" insertColumns="1" pivotTables="1" deleteRows="1" formatCells="1" formatRows="1" sort="1"/>
  <x:dataValidations count="1">
    <x:dataValidation type="list" allowBlank="0" showDropDown="0" showInputMessage="0" showErrorMessage="0" sqref="D34">
      <x:formula1>"Proceed,Revise,Do not proceed"</x:formula1>
    </x:dataValidation>
  </x:dataValidations>
  <x:hyperlinks>
    <x:hyperlink ref="C1" location="'Start Here'!B2"/>
  </x:hyperlinks>
  <x:pageMargins left="0.7" right="0.7" top="0.75" bottom="0.75" header="0.3" footer="0.3"/>
</x:worksheet>
</file>